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8C4D44A-FCC8-4F21-8E7A-7B5E9C6F2B66}" xr6:coauthVersionLast="47" xr6:coauthVersionMax="47" xr10:uidLastSave="{00000000-0000-0000-0000-000000000000}"/>
  <bookViews>
    <workbookView xWindow="-120" yWindow="-120" windowWidth="20730" windowHeight="11310" activeTab="5" xr2:uid="{00000000-000D-0000-FFFF-FFFF00000000}"/>
  </bookViews>
  <sheets>
    <sheet name="１" sheetId="1" r:id="rId1"/>
    <sheet name="2" sheetId="3" r:id="rId2"/>
    <sheet name="３" sheetId="4" r:id="rId3"/>
    <sheet name="4" sheetId="5" r:id="rId4"/>
    <sheet name="5" sheetId="6" r:id="rId5"/>
    <sheet name="合計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D16" i="1"/>
  <c r="D15" i="1"/>
  <c r="H14" i="1"/>
  <c r="H15" i="1" s="1"/>
  <c r="D14" i="1"/>
  <c r="H13" i="1"/>
  <c r="D13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D16" i="3"/>
  <c r="D15" i="3"/>
  <c r="D14" i="3"/>
  <c r="D13" i="3"/>
  <c r="D12" i="3"/>
  <c r="H16" i="1" l="1"/>
  <c r="M9" i="6"/>
  <c r="AB28" i="7" s="1"/>
  <c r="M9" i="5"/>
  <c r="Y28" i="7" s="1"/>
  <c r="M9" i="4"/>
  <c r="V28" i="7" s="1"/>
  <c r="M9" i="3"/>
  <c r="S28" i="7" s="1"/>
  <c r="M9" i="1"/>
  <c r="M28" i="7" s="1"/>
  <c r="M4" i="3"/>
  <c r="S23" i="7" s="1"/>
  <c r="M10" i="7" l="1"/>
  <c r="H18" i="7"/>
  <c r="H15" i="7"/>
  <c r="H16" i="7" s="1"/>
  <c r="H14" i="7"/>
  <c r="E12" i="7"/>
  <c r="D12" i="7"/>
  <c r="E11" i="7"/>
  <c r="D11" i="7"/>
  <c r="E10" i="7"/>
  <c r="D10" i="7"/>
  <c r="E9" i="7"/>
  <c r="D9" i="7"/>
  <c r="E8" i="7"/>
  <c r="D8" i="7"/>
  <c r="E7" i="7"/>
  <c r="D7" i="7"/>
  <c r="M24" i="6"/>
  <c r="AB43" i="7" s="1"/>
  <c r="M23" i="6"/>
  <c r="AB42" i="7" s="1"/>
  <c r="M21" i="6"/>
  <c r="AB40" i="7" s="1"/>
  <c r="H17" i="6"/>
  <c r="H14" i="6"/>
  <c r="H15" i="6" s="1"/>
  <c r="H13" i="6"/>
  <c r="M12" i="6"/>
  <c r="AB31" i="7" s="1"/>
  <c r="E11" i="6"/>
  <c r="D11" i="6"/>
  <c r="E10" i="6"/>
  <c r="M5" i="6" s="1"/>
  <c r="AB24" i="7" s="1"/>
  <c r="D10" i="6"/>
  <c r="E9" i="6"/>
  <c r="D9" i="6"/>
  <c r="E8" i="6"/>
  <c r="D8" i="6"/>
  <c r="E7" i="6"/>
  <c r="M3" i="6" s="1"/>
  <c r="AB22" i="7" s="1"/>
  <c r="D7" i="6"/>
  <c r="E6" i="6"/>
  <c r="D6" i="6"/>
  <c r="M4" i="6"/>
  <c r="AB23" i="7" s="1"/>
  <c r="M2" i="6"/>
  <c r="M24" i="5"/>
  <c r="Y43" i="7" s="1"/>
  <c r="M23" i="5"/>
  <c r="M21" i="5"/>
  <c r="Y40" i="7" s="1"/>
  <c r="H17" i="5"/>
  <c r="H14" i="5"/>
  <c r="H15" i="5" s="1"/>
  <c r="H13" i="5"/>
  <c r="M12" i="5"/>
  <c r="Y31" i="7" s="1"/>
  <c r="E11" i="5"/>
  <c r="D11" i="5"/>
  <c r="E10" i="5"/>
  <c r="M5" i="5" s="1"/>
  <c r="Y24" i="7" s="1"/>
  <c r="D10" i="5"/>
  <c r="E9" i="5"/>
  <c r="D9" i="5"/>
  <c r="E8" i="5"/>
  <c r="D8" i="5"/>
  <c r="E7" i="5"/>
  <c r="M3" i="5" s="1"/>
  <c r="Y22" i="7" s="1"/>
  <c r="D7" i="5"/>
  <c r="E6" i="5"/>
  <c r="M2" i="5" s="1"/>
  <c r="D6" i="5"/>
  <c r="M4" i="5"/>
  <c r="Y23" i="7" s="1"/>
  <c r="M24" i="4"/>
  <c r="V43" i="7" s="1"/>
  <c r="M23" i="4"/>
  <c r="M21" i="4"/>
  <c r="V40" i="7" s="1"/>
  <c r="H17" i="4"/>
  <c r="H14" i="4"/>
  <c r="H15" i="4" s="1"/>
  <c r="H13" i="4"/>
  <c r="M12" i="4"/>
  <c r="V31" i="7" s="1"/>
  <c r="E11" i="4"/>
  <c r="D11" i="4"/>
  <c r="E10" i="4"/>
  <c r="D10" i="4"/>
  <c r="E9" i="4"/>
  <c r="D9" i="4"/>
  <c r="E8" i="4"/>
  <c r="D8" i="4"/>
  <c r="E7" i="4"/>
  <c r="D7" i="4"/>
  <c r="E6" i="4"/>
  <c r="D6" i="4"/>
  <c r="H16" i="4" s="1"/>
  <c r="M15" i="4" s="1"/>
  <c r="M5" i="4"/>
  <c r="V24" i="7" s="1"/>
  <c r="M4" i="4"/>
  <c r="V23" i="7" s="1"/>
  <c r="M3" i="4"/>
  <c r="V22" i="7" s="1"/>
  <c r="M2" i="4"/>
  <c r="M24" i="3"/>
  <c r="S43" i="7" s="1"/>
  <c r="M23" i="3"/>
  <c r="S42" i="7" s="1"/>
  <c r="M21" i="3"/>
  <c r="S40" i="7" s="1"/>
  <c r="H17" i="3"/>
  <c r="H14" i="3"/>
  <c r="H15" i="3" s="1"/>
  <c r="H13" i="3"/>
  <c r="M12" i="3"/>
  <c r="S31" i="7" s="1"/>
  <c r="E11" i="3"/>
  <c r="D11" i="3"/>
  <c r="E10" i="3"/>
  <c r="D10" i="3"/>
  <c r="E9" i="3"/>
  <c r="D9" i="3"/>
  <c r="E8" i="3"/>
  <c r="D8" i="3"/>
  <c r="E7" i="3"/>
  <c r="M3" i="3" s="1"/>
  <c r="S22" i="7" s="1"/>
  <c r="D7" i="3"/>
  <c r="E6" i="3"/>
  <c r="M2" i="3" s="1"/>
  <c r="S21" i="7" s="1"/>
  <c r="D6" i="3"/>
  <c r="M24" i="1"/>
  <c r="M43" i="7" s="1"/>
  <c r="M23" i="1"/>
  <c r="M42" i="7" s="1"/>
  <c r="M21" i="1"/>
  <c r="M40" i="7" s="1"/>
  <c r="M12" i="1"/>
  <c r="M31" i="7" s="1"/>
  <c r="M5" i="1"/>
  <c r="M24" i="7" s="1"/>
  <c r="M4" i="1"/>
  <c r="M23" i="7" s="1"/>
  <c r="M2" i="1"/>
  <c r="M21" i="7" s="1"/>
  <c r="M5" i="3" l="1"/>
  <c r="S24" i="7" s="1"/>
  <c r="H16" i="3"/>
  <c r="M15" i="3" s="1"/>
  <c r="S34" i="7" s="1"/>
  <c r="H16" i="6"/>
  <c r="M15" i="6" s="1"/>
  <c r="M16" i="6" s="1"/>
  <c r="AB35" i="7" s="1"/>
  <c r="M3" i="1"/>
  <c r="M22" i="7" s="1"/>
  <c r="H16" i="5"/>
  <c r="M15" i="5" s="1"/>
  <c r="M16" i="5" s="1"/>
  <c r="Y35" i="7" s="1"/>
  <c r="M6" i="6"/>
  <c r="AB25" i="7" s="1"/>
  <c r="AB21" i="7"/>
  <c r="M6" i="5"/>
  <c r="Y25" i="7" s="1"/>
  <c r="Y21" i="7"/>
  <c r="M17" i="5"/>
  <c r="M22" i="5"/>
  <c r="Y42" i="7"/>
  <c r="M17" i="4"/>
  <c r="M18" i="4" s="1"/>
  <c r="M22" i="4"/>
  <c r="V41" i="7" s="1"/>
  <c r="V42" i="7"/>
  <c r="M6" i="4"/>
  <c r="V25" i="7" s="1"/>
  <c r="V21" i="7"/>
  <c r="M16" i="4"/>
  <c r="V35" i="7" s="1"/>
  <c r="V34" i="7"/>
  <c r="V36" i="7"/>
  <c r="M13" i="7"/>
  <c r="Q3" i="7"/>
  <c r="M3" i="7" s="1"/>
  <c r="Q5" i="7"/>
  <c r="M5" i="7" s="1"/>
  <c r="H17" i="7"/>
  <c r="M22" i="6"/>
  <c r="M17" i="6"/>
  <c r="M11" i="6"/>
  <c r="AB30" i="7" s="1"/>
  <c r="M17" i="3"/>
  <c r="M22" i="3"/>
  <c r="S41" i="7" s="1"/>
  <c r="M22" i="1"/>
  <c r="M41" i="7" s="1"/>
  <c r="M17" i="1"/>
  <c r="M15" i="1"/>
  <c r="Q6" i="7" l="1"/>
  <c r="M6" i="7" s="1"/>
  <c r="M6" i="3"/>
  <c r="M10" i="3" s="1"/>
  <c r="S29" i="7" s="1"/>
  <c r="M10" i="5"/>
  <c r="Y29" i="7" s="1"/>
  <c r="M11" i="4"/>
  <c r="V30" i="7" s="1"/>
  <c r="M11" i="5"/>
  <c r="Y30" i="7" s="1"/>
  <c r="AB34" i="7"/>
  <c r="Y34" i="7"/>
  <c r="M10" i="4"/>
  <c r="V29" i="7" s="1"/>
  <c r="M10" i="6"/>
  <c r="AB29" i="7" s="1"/>
  <c r="M19" i="4"/>
  <c r="V38" i="7" s="1"/>
  <c r="M16" i="3"/>
  <c r="S35" i="7" s="1"/>
  <c r="Q4" i="7"/>
  <c r="M4" i="7" s="1"/>
  <c r="M6" i="1"/>
  <c r="M25" i="7" s="1"/>
  <c r="M16" i="1"/>
  <c r="M35" i="7" s="1"/>
  <c r="M34" i="7"/>
  <c r="M18" i="6"/>
  <c r="AB37" i="7" s="1"/>
  <c r="AB36" i="7"/>
  <c r="M19" i="6"/>
  <c r="AB41" i="7"/>
  <c r="M19" i="5"/>
  <c r="Y41" i="7"/>
  <c r="M18" i="5"/>
  <c r="Y36" i="7"/>
  <c r="M20" i="4"/>
  <c r="V39" i="7" s="1"/>
  <c r="V37" i="7"/>
  <c r="M18" i="3"/>
  <c r="S37" i="7" s="1"/>
  <c r="S36" i="7"/>
  <c r="M19" i="1"/>
  <c r="M18" i="1"/>
  <c r="M37" i="7" s="1"/>
  <c r="M36" i="7"/>
  <c r="M19" i="3"/>
  <c r="S38" i="7" s="1"/>
  <c r="M11" i="3"/>
  <c r="S30" i="7" s="1"/>
  <c r="M7" i="7" l="1"/>
  <c r="S25" i="7"/>
  <c r="M11" i="1"/>
  <c r="M30" i="7" s="1"/>
  <c r="M10" i="1"/>
  <c r="M29" i="7" s="1"/>
  <c r="M14" i="4"/>
  <c r="V33" i="7" s="1"/>
  <c r="M20" i="6"/>
  <c r="AB38" i="7"/>
  <c r="Y37" i="7"/>
  <c r="M20" i="5"/>
  <c r="Y39" i="7" s="1"/>
  <c r="Y38" i="7"/>
  <c r="M20" i="1"/>
  <c r="M38" i="7"/>
  <c r="M20" i="3"/>
  <c r="S39" i="7" s="1"/>
  <c r="M12" i="7" l="1"/>
  <c r="M11" i="7"/>
  <c r="AB39" i="7"/>
  <c r="M14" i="6"/>
  <c r="AB33" i="7" s="1"/>
  <c r="M14" i="5"/>
  <c r="Y33" i="7" s="1"/>
  <c r="M39" i="7"/>
  <c r="M14" i="1"/>
  <c r="M33" i="7" s="1"/>
  <c r="M14" i="3"/>
  <c r="S33" i="7" s="1"/>
  <c r="M15" i="7" l="1"/>
</calcChain>
</file>

<file path=xl/sharedStrings.xml><?xml version="1.0" encoding="utf-8"?>
<sst xmlns="http://schemas.openxmlformats.org/spreadsheetml/2006/main" count="588" uniqueCount="89">
  <si>
    <t>1段目</t>
    <rPh sb="1" eb="3">
      <t>ダンメ</t>
    </rPh>
    <phoneticPr fontId="1"/>
  </si>
  <si>
    <t>2段目</t>
    <rPh sb="1" eb="3">
      <t>ダンメ</t>
    </rPh>
    <phoneticPr fontId="1"/>
  </si>
  <si>
    <t>3段目</t>
    <rPh sb="1" eb="3">
      <t>ダンメ</t>
    </rPh>
    <phoneticPr fontId="1"/>
  </si>
  <si>
    <t>4段目</t>
    <rPh sb="1" eb="3">
      <t>ダンメ</t>
    </rPh>
    <phoneticPr fontId="1"/>
  </si>
  <si>
    <t>5段目</t>
    <rPh sb="1" eb="3">
      <t>ダンメ</t>
    </rPh>
    <phoneticPr fontId="1"/>
  </si>
  <si>
    <t>6段目</t>
    <rPh sb="1" eb="3">
      <t>ダンメ</t>
    </rPh>
    <phoneticPr fontId="1"/>
  </si>
  <si>
    <t>ベース幅</t>
    <rPh sb="3" eb="4">
      <t>ハバ</t>
    </rPh>
    <phoneticPr fontId="1"/>
  </si>
  <si>
    <t>距離</t>
    <rPh sb="0" eb="2">
      <t>キョリ</t>
    </rPh>
    <phoneticPr fontId="1"/>
  </si>
  <si>
    <t>ベース厚</t>
    <rPh sb="3" eb="4">
      <t>アツ</t>
    </rPh>
    <phoneticPr fontId="1"/>
  </si>
  <si>
    <t>砕石厚</t>
    <rPh sb="0" eb="2">
      <t>サイセキ</t>
    </rPh>
    <rPh sb="2" eb="3">
      <t>アツ</t>
    </rPh>
    <phoneticPr fontId="1"/>
  </si>
  <si>
    <t>mm</t>
    <phoneticPr fontId="1"/>
  </si>
  <si>
    <t>ブロック数</t>
    <rPh sb="4" eb="5">
      <t>スウ</t>
    </rPh>
    <phoneticPr fontId="1"/>
  </si>
  <si>
    <t>S</t>
    <phoneticPr fontId="1"/>
  </si>
  <si>
    <t>Y</t>
    <phoneticPr fontId="1"/>
  </si>
  <si>
    <t>C</t>
    <phoneticPr fontId="1"/>
  </si>
  <si>
    <t>天</t>
    <rPh sb="0" eb="1">
      <t>テン</t>
    </rPh>
    <phoneticPr fontId="1"/>
  </si>
  <si>
    <t>縦筋ピッチ</t>
    <rPh sb="0" eb="1">
      <t>タテ</t>
    </rPh>
    <rPh sb="1" eb="2">
      <t>キン</t>
    </rPh>
    <phoneticPr fontId="1"/>
  </si>
  <si>
    <t>mm</t>
    <phoneticPr fontId="1"/>
  </si>
  <si>
    <t>ブロック幅</t>
    <rPh sb="4" eb="5">
      <t>ハバ</t>
    </rPh>
    <phoneticPr fontId="1"/>
  </si>
  <si>
    <t>mm</t>
    <phoneticPr fontId="1"/>
  </si>
  <si>
    <t>砕石(orRC)</t>
    <rPh sb="0" eb="2">
      <t>サイセキ</t>
    </rPh>
    <phoneticPr fontId="1"/>
  </si>
  <si>
    <t>㎥</t>
    <phoneticPr fontId="1"/>
  </si>
  <si>
    <t>砂</t>
    <rPh sb="0" eb="1">
      <t>スナ</t>
    </rPh>
    <phoneticPr fontId="1"/>
  </si>
  <si>
    <t>セメント</t>
    <phoneticPr fontId="1"/>
  </si>
  <si>
    <t>袋</t>
    <rPh sb="0" eb="1">
      <t>タイ</t>
    </rPh>
    <phoneticPr fontId="1"/>
  </si>
  <si>
    <t>本</t>
    <rPh sb="0" eb="1">
      <t>ホン</t>
    </rPh>
    <phoneticPr fontId="1"/>
  </si>
  <si>
    <t>mm</t>
    <phoneticPr fontId="1"/>
  </si>
  <si>
    <t>ベース横筋数</t>
    <rPh sb="3" eb="4">
      <t>ヨコ</t>
    </rPh>
    <rPh sb="4" eb="5">
      <t>キン</t>
    </rPh>
    <rPh sb="5" eb="6">
      <t>スウ</t>
    </rPh>
    <phoneticPr fontId="1"/>
  </si>
  <si>
    <t>生コン</t>
    <rPh sb="0" eb="1">
      <t>ナマ</t>
    </rPh>
    <phoneticPr fontId="1"/>
  </si>
  <si>
    <t>㎥</t>
    <phoneticPr fontId="1"/>
  </si>
  <si>
    <t>ベース横筋M</t>
    <rPh sb="3" eb="4">
      <t>ヨコ</t>
    </rPh>
    <rPh sb="4" eb="5">
      <t>キン</t>
    </rPh>
    <phoneticPr fontId="1"/>
  </si>
  <si>
    <t>ブロック横筋M</t>
    <rPh sb="4" eb="5">
      <t>ヨコ</t>
    </rPh>
    <rPh sb="5" eb="6">
      <t>キン</t>
    </rPh>
    <phoneticPr fontId="1"/>
  </si>
  <si>
    <t>ブロック段数</t>
    <rPh sb="4" eb="6">
      <t>ダンスウ</t>
    </rPh>
    <phoneticPr fontId="1"/>
  </si>
  <si>
    <t>段</t>
    <rPh sb="0" eb="1">
      <t>ダン</t>
    </rPh>
    <phoneticPr fontId="1"/>
  </si>
  <si>
    <t>mm</t>
    <phoneticPr fontId="1"/>
  </si>
  <si>
    <t>ブロック縦筋M</t>
    <rPh sb="4" eb="5">
      <t>タテ</t>
    </rPh>
    <rPh sb="5" eb="6">
      <t>キン</t>
    </rPh>
    <phoneticPr fontId="1"/>
  </si>
  <si>
    <t>(0=なし,1=片側,2=両側)</t>
    <rPh sb="8" eb="10">
      <t>カタガワ</t>
    </rPh>
    <rPh sb="13" eb="15">
      <t>リョウガワ</t>
    </rPh>
    <phoneticPr fontId="1"/>
  </si>
  <si>
    <t>コーナー数</t>
    <rPh sb="4" eb="5">
      <t>スウ</t>
    </rPh>
    <phoneticPr fontId="1"/>
  </si>
  <si>
    <t>Y数</t>
    <rPh sb="1" eb="2">
      <t>スウ</t>
    </rPh>
    <phoneticPr fontId="1"/>
  </si>
  <si>
    <t>(S,Y,天)</t>
    <rPh sb="5" eb="6">
      <t>テン</t>
    </rPh>
    <phoneticPr fontId="1"/>
  </si>
  <si>
    <t>ブロック数合計</t>
    <rPh sb="4" eb="5">
      <t>スウ</t>
    </rPh>
    <rPh sb="5" eb="7">
      <t>ゴウケイ</t>
    </rPh>
    <phoneticPr fontId="1"/>
  </si>
  <si>
    <t>ブロック係数</t>
    <rPh sb="4" eb="6">
      <t>ケイスウ</t>
    </rPh>
    <phoneticPr fontId="1"/>
  </si>
  <si>
    <t>入力値</t>
    <rPh sb="0" eb="3">
      <t>ニュウリョクチ</t>
    </rPh>
    <phoneticPr fontId="1"/>
  </si>
  <si>
    <t>L加工</t>
    <rPh sb="1" eb="3">
      <t>カコウ</t>
    </rPh>
    <phoneticPr fontId="1"/>
  </si>
  <si>
    <t>長さ</t>
    <rPh sb="0" eb="1">
      <t>ナガ</t>
    </rPh>
    <phoneticPr fontId="1"/>
  </si>
  <si>
    <t>短</t>
    <rPh sb="0" eb="1">
      <t>タン</t>
    </rPh>
    <phoneticPr fontId="1"/>
  </si>
  <si>
    <t>長</t>
    <rPh sb="0" eb="1">
      <t>ナガ</t>
    </rPh>
    <phoneticPr fontId="1"/>
  </si>
  <si>
    <t>L本数</t>
    <rPh sb="1" eb="3">
      <t>ホンスウ</t>
    </rPh>
    <phoneticPr fontId="1"/>
  </si>
  <si>
    <t>横筋用</t>
    <rPh sb="0" eb="1">
      <t>ヨコ</t>
    </rPh>
    <rPh sb="1" eb="2">
      <t>キン</t>
    </rPh>
    <rPh sb="2" eb="3">
      <t>ヨウ</t>
    </rPh>
    <phoneticPr fontId="1"/>
  </si>
  <si>
    <t>mm</t>
    <phoneticPr fontId="1"/>
  </si>
  <si>
    <t>鉄筋全数</t>
    <rPh sb="0" eb="2">
      <t>テッキン</t>
    </rPh>
    <rPh sb="2" eb="3">
      <t>ゼン</t>
    </rPh>
    <rPh sb="3" eb="4">
      <t>スウ</t>
    </rPh>
    <phoneticPr fontId="1"/>
  </si>
  <si>
    <t>横筋用真物数</t>
    <rPh sb="0" eb="1">
      <t>ヨコ</t>
    </rPh>
    <rPh sb="1" eb="2">
      <t>キン</t>
    </rPh>
    <rPh sb="2" eb="3">
      <t>ヨウ</t>
    </rPh>
    <rPh sb="3" eb="4">
      <t>マ</t>
    </rPh>
    <rPh sb="4" eb="5">
      <t>モノ</t>
    </rPh>
    <rPh sb="5" eb="6">
      <t>スウ</t>
    </rPh>
    <phoneticPr fontId="1"/>
  </si>
  <si>
    <t>L鉄筋真物数</t>
    <rPh sb="1" eb="3">
      <t>テッキン</t>
    </rPh>
    <rPh sb="3" eb="4">
      <t>マ</t>
    </rPh>
    <rPh sb="4" eb="5">
      <t>モノ</t>
    </rPh>
    <rPh sb="5" eb="6">
      <t>スウ</t>
    </rPh>
    <phoneticPr fontId="1"/>
  </si>
  <si>
    <t>ベース用</t>
    <rPh sb="3" eb="4">
      <t>ヨウ</t>
    </rPh>
    <phoneticPr fontId="1"/>
  </si>
  <si>
    <t>ベース用真物数</t>
    <rPh sb="3" eb="4">
      <t>ヨウ</t>
    </rPh>
    <rPh sb="4" eb="5">
      <t>マ</t>
    </rPh>
    <rPh sb="5" eb="6">
      <t>モノ</t>
    </rPh>
    <rPh sb="6" eb="7">
      <t>スウ</t>
    </rPh>
    <phoneticPr fontId="1"/>
  </si>
  <si>
    <t>※ブロック数は切りもの端数分プラスすること</t>
    <rPh sb="5" eb="6">
      <t>スウ</t>
    </rPh>
    <rPh sb="7" eb="8">
      <t>キ</t>
    </rPh>
    <rPh sb="11" eb="13">
      <t>ハスウ</t>
    </rPh>
    <rPh sb="13" eb="14">
      <t>ブン</t>
    </rPh>
    <phoneticPr fontId="1"/>
  </si>
  <si>
    <t>総合計</t>
    <rPh sb="0" eb="1">
      <t>ソウ</t>
    </rPh>
    <rPh sb="1" eb="3">
      <t>ゴウケイ</t>
    </rPh>
    <phoneticPr fontId="1"/>
  </si>
  <si>
    <t>端数分</t>
    <rPh sb="0" eb="2">
      <t>ハスウ</t>
    </rPh>
    <rPh sb="2" eb="3">
      <t>ブン</t>
    </rPh>
    <phoneticPr fontId="1"/>
  </si>
  <si>
    <t>合計</t>
    <rPh sb="0" eb="2">
      <t>ゴウケイ</t>
    </rPh>
    <phoneticPr fontId="1"/>
  </si>
  <si>
    <t>入力してください</t>
    <rPh sb="0" eb="2">
      <t>ニュウリョク</t>
    </rPh>
    <phoneticPr fontId="1"/>
  </si>
  <si>
    <t>入力してください</t>
    <phoneticPr fontId="1"/>
  </si>
  <si>
    <t>入力してください</t>
    <phoneticPr fontId="1"/>
  </si>
  <si>
    <t>シート1</t>
    <phoneticPr fontId="1"/>
  </si>
  <si>
    <t>シート4</t>
    <phoneticPr fontId="1"/>
  </si>
  <si>
    <t>シート5</t>
    <phoneticPr fontId="1"/>
  </si>
  <si>
    <t>シート3</t>
    <phoneticPr fontId="1"/>
  </si>
  <si>
    <t>シート2</t>
    <phoneticPr fontId="1"/>
  </si>
  <si>
    <t>mm</t>
    <phoneticPr fontId="1"/>
  </si>
  <si>
    <t>mm</t>
    <phoneticPr fontId="1"/>
  </si>
  <si>
    <t>丁</t>
  </si>
  <si>
    <t>丁</t>
    <rPh sb="0" eb="1">
      <t>チョウ</t>
    </rPh>
    <phoneticPr fontId="1"/>
  </si>
  <si>
    <t>㎥</t>
    <phoneticPr fontId="1"/>
  </si>
  <si>
    <t>㎥</t>
    <phoneticPr fontId="1"/>
  </si>
  <si>
    <t>㎥</t>
    <phoneticPr fontId="1"/>
  </si>
  <si>
    <t>mm</t>
    <phoneticPr fontId="1"/>
  </si>
  <si>
    <t>mm</t>
    <phoneticPr fontId="1"/>
  </si>
  <si>
    <t>㎥</t>
    <phoneticPr fontId="1"/>
  </si>
  <si>
    <t>㎥</t>
    <phoneticPr fontId="1"/>
  </si>
  <si>
    <t>mm</t>
    <phoneticPr fontId="1"/>
  </si>
  <si>
    <t>㎥</t>
    <phoneticPr fontId="1"/>
  </si>
  <si>
    <t>入力値</t>
    <rPh sb="0" eb="3">
      <t>ニュウリョクチ</t>
    </rPh>
    <phoneticPr fontId="1"/>
  </si>
  <si>
    <t>※ベースの横筋本数は450未満で2本、</t>
    <rPh sb="5" eb="9">
      <t>ヨコキンホンスウ</t>
    </rPh>
    <rPh sb="13" eb="15">
      <t>ミマン</t>
    </rPh>
    <rPh sb="17" eb="18">
      <t>ホン</t>
    </rPh>
    <phoneticPr fontId="1"/>
  </si>
  <si>
    <t>　　450以上で3本とする。</t>
    <rPh sb="5" eb="7">
      <t>イジョウ</t>
    </rPh>
    <rPh sb="9" eb="10">
      <t>ボン</t>
    </rPh>
    <phoneticPr fontId="1"/>
  </si>
  <si>
    <t>別の鉄筋径がある場合はシートから計算してね！</t>
    <rPh sb="0" eb="1">
      <t>ベツ</t>
    </rPh>
    <rPh sb="2" eb="4">
      <t>テッキン</t>
    </rPh>
    <rPh sb="4" eb="5">
      <t>ケイ</t>
    </rPh>
    <rPh sb="8" eb="10">
      <t>バアイ</t>
    </rPh>
    <rPh sb="16" eb="18">
      <t>ケイサン</t>
    </rPh>
    <phoneticPr fontId="1"/>
  </si>
  <si>
    <t>入力例⤴</t>
    <rPh sb="0" eb="3">
      <t>ニュウリョクレイ</t>
    </rPh>
    <phoneticPr fontId="1"/>
  </si>
  <si>
    <t>黄色の部分を入力してね！</t>
    <rPh sb="0" eb="2">
      <t>キイロ</t>
    </rPh>
    <rPh sb="3" eb="5">
      <t>ブブン</t>
    </rPh>
    <rPh sb="6" eb="8">
      <t>ニュウリョク</t>
    </rPh>
    <phoneticPr fontId="1"/>
  </si>
  <si>
    <t>←D～I列にも入力数値があるよ！</t>
    <rPh sb="4" eb="5">
      <t>レツ</t>
    </rPh>
    <rPh sb="7" eb="11">
      <t>ニュウリョクスウチ</t>
    </rPh>
    <phoneticPr fontId="1"/>
  </si>
  <si>
    <t>←青色部分は入力しないでね！</t>
    <rPh sb="1" eb="3">
      <t>アオイロ</t>
    </rPh>
    <rPh sb="3" eb="5">
      <t>ブブン</t>
    </rPh>
    <rPh sb="6" eb="8">
      <t>ニュウリョク</t>
    </rPh>
    <phoneticPr fontId="1"/>
  </si>
  <si>
    <t>※配合を変える場合は数式を変更してください。</t>
    <rPh sb="1" eb="3">
      <t>ハイゴウ</t>
    </rPh>
    <rPh sb="4" eb="5">
      <t>カ</t>
    </rPh>
    <rPh sb="7" eb="9">
      <t>バアイ</t>
    </rPh>
    <rPh sb="10" eb="12">
      <t>スウシキ</t>
    </rPh>
    <rPh sb="13" eb="15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</si>
</sst>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"/>
    <numFmt numFmtId="177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333333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color theme="0" tint="-0.249977111117893"/>
      <name val="ＭＳ Ｐゴシック"/>
      <family val="2"/>
      <charset val="128"/>
      <scheme val="minor"/>
    </font>
    <font>
      <sz val="6"/>
      <color theme="0" tint="-0.24997711111789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3" fontId="0" fillId="3" borderId="5" xfId="0" applyNumberFormat="1" applyFill="1" applyBorder="1">
      <alignment vertical="center"/>
    </xf>
    <xf numFmtId="4" fontId="0" fillId="3" borderId="11" xfId="0" applyNumberFormat="1" applyFill="1" applyBorder="1">
      <alignment vertical="center"/>
    </xf>
    <xf numFmtId="0" fontId="3" fillId="3" borderId="13" xfId="0" applyFont="1" applyFill="1" applyBorder="1">
      <alignment vertical="center"/>
    </xf>
    <xf numFmtId="0" fontId="3" fillId="3" borderId="14" xfId="0" applyFont="1" applyFill="1" applyBorder="1">
      <alignment vertical="center"/>
    </xf>
    <xf numFmtId="4" fontId="3" fillId="3" borderId="14" xfId="0" applyNumberFormat="1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1" xfId="0" applyFill="1" applyBorder="1">
      <alignment vertical="center"/>
    </xf>
    <xf numFmtId="176" fontId="0" fillId="3" borderId="20" xfId="0" applyNumberFormat="1" applyFill="1" applyBorder="1">
      <alignment vertical="center"/>
    </xf>
    <xf numFmtId="4" fontId="0" fillId="3" borderId="20" xfId="0" applyNumberFormat="1" applyFill="1" applyBorder="1">
      <alignment vertical="center"/>
    </xf>
    <xf numFmtId="0" fontId="0" fillId="3" borderId="22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4" xfId="0" applyFill="1" applyBorder="1">
      <alignment vertical="center"/>
    </xf>
    <xf numFmtId="0" fontId="0" fillId="0" borderId="25" xfId="0" applyBorder="1">
      <alignment vertical="center"/>
    </xf>
    <xf numFmtId="0" fontId="3" fillId="3" borderId="19" xfId="0" applyFont="1" applyFill="1" applyBorder="1">
      <alignment vertical="center"/>
    </xf>
    <xf numFmtId="0" fontId="3" fillId="3" borderId="20" xfId="0" applyFont="1" applyFill="1" applyBorder="1">
      <alignment vertical="center"/>
    </xf>
    <xf numFmtId="0" fontId="3" fillId="3" borderId="21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3" fillId="0" borderId="0" xfId="0" applyFont="1">
      <alignment vertical="center"/>
    </xf>
    <xf numFmtId="0" fontId="4" fillId="2" borderId="6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177" fontId="0" fillId="3" borderId="4" xfId="0" applyNumberFormat="1" applyFill="1" applyBorder="1">
      <alignment vertical="center"/>
    </xf>
    <xf numFmtId="177" fontId="0" fillId="3" borderId="5" xfId="0" applyNumberFormat="1" applyFill="1" applyBorder="1">
      <alignment vertical="center"/>
    </xf>
    <xf numFmtId="177" fontId="0" fillId="3" borderId="6" xfId="0" applyNumberFormat="1" applyFill="1" applyBorder="1">
      <alignment vertical="center"/>
    </xf>
    <xf numFmtId="177" fontId="0" fillId="3" borderId="7" xfId="0" applyNumberFormat="1" applyFill="1" applyBorder="1">
      <alignment vertical="center"/>
    </xf>
    <xf numFmtId="177" fontId="0" fillId="3" borderId="8" xfId="0" applyNumberFormat="1" applyFill="1" applyBorder="1">
      <alignment vertical="center"/>
    </xf>
    <xf numFmtId="177" fontId="0" fillId="3" borderId="9" xfId="0" applyNumberFormat="1" applyFill="1" applyBorder="1">
      <alignment vertical="center"/>
    </xf>
    <xf numFmtId="177" fontId="0" fillId="3" borderId="10" xfId="0" applyNumberFormat="1" applyFill="1" applyBorder="1">
      <alignment vertical="center"/>
    </xf>
    <xf numFmtId="177" fontId="0" fillId="3" borderId="11" xfId="0" applyNumberFormat="1" applyFill="1" applyBorder="1">
      <alignment vertical="center"/>
    </xf>
    <xf numFmtId="177" fontId="0" fillId="3" borderId="12" xfId="0" applyNumberFormat="1" applyFill="1" applyBorder="1">
      <alignment vertical="center"/>
    </xf>
    <xf numFmtId="177" fontId="3" fillId="3" borderId="19" xfId="0" applyNumberFormat="1" applyFont="1" applyFill="1" applyBorder="1">
      <alignment vertical="center"/>
    </xf>
    <xf numFmtId="177" fontId="3" fillId="3" borderId="20" xfId="0" applyNumberFormat="1" applyFont="1" applyFill="1" applyBorder="1">
      <alignment vertical="center"/>
    </xf>
    <xf numFmtId="177" fontId="3" fillId="3" borderId="21" xfId="0" applyNumberFormat="1" applyFont="1" applyFill="1" applyBorder="1">
      <alignment vertical="center"/>
    </xf>
    <xf numFmtId="4" fontId="3" fillId="3" borderId="13" xfId="0" applyNumberFormat="1" applyFont="1" applyFill="1" applyBorder="1">
      <alignment vertical="center"/>
    </xf>
    <xf numFmtId="3" fontId="0" fillId="3" borderId="4" xfId="0" applyNumberFormat="1" applyFill="1" applyBorder="1">
      <alignment vertical="center"/>
    </xf>
    <xf numFmtId="4" fontId="0" fillId="3" borderId="10" xfId="0" applyNumberFormat="1" applyFill="1" applyBorder="1">
      <alignment vertical="center"/>
    </xf>
    <xf numFmtId="176" fontId="0" fillId="3" borderId="19" xfId="0" applyNumberFormat="1" applyFill="1" applyBorder="1">
      <alignment vertical="center"/>
    </xf>
    <xf numFmtId="4" fontId="0" fillId="3" borderId="19" xfId="0" applyNumberFormat="1" applyFill="1" applyBorder="1">
      <alignment vertical="center"/>
    </xf>
    <xf numFmtId="4" fontId="0" fillId="3" borderId="27" xfId="0" applyNumberForma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workbookViewId="0">
      <selection activeCell="A22" sqref="A22:A23"/>
    </sheetView>
  </sheetViews>
  <sheetFormatPr defaultRowHeight="13.5" x14ac:dyDescent="0.15"/>
  <cols>
    <col min="1" max="1" width="12.25" customWidth="1"/>
    <col min="2" max="2" width="10.375" customWidth="1"/>
    <col min="3" max="3" width="19" customWidth="1"/>
    <col min="4" max="9" width="15.875" hidden="1" customWidth="1"/>
    <col min="10" max="10" width="3.75" customWidth="1"/>
    <col min="11" max="11" width="10.375" customWidth="1"/>
    <col min="13" max="13" width="9.25" bestFit="1" customWidth="1"/>
  </cols>
  <sheetData>
    <row r="1" spans="1:15" x14ac:dyDescent="0.15">
      <c r="J1" t="s">
        <v>86</v>
      </c>
    </row>
    <row r="2" spans="1:15" x14ac:dyDescent="0.15">
      <c r="B2" s="5" t="s">
        <v>42</v>
      </c>
      <c r="K2" s="8" t="s">
        <v>11</v>
      </c>
      <c r="L2" s="9" t="s">
        <v>12</v>
      </c>
      <c r="M2" s="9">
        <f>SUMIF($B$6:$B$11,"S",$E$6:$E$11)</f>
        <v>0</v>
      </c>
      <c r="N2" s="10"/>
    </row>
    <row r="3" spans="1:15" x14ac:dyDescent="0.15">
      <c r="A3" t="s">
        <v>7</v>
      </c>
      <c r="B3" s="6"/>
      <c r="C3" t="s">
        <v>19</v>
      </c>
      <c r="K3" s="11"/>
      <c r="L3" s="12" t="s">
        <v>13</v>
      </c>
      <c r="M3" s="12">
        <f>SUMIF($B$6:$B$11,"Y",$E$6:$E$11)</f>
        <v>0</v>
      </c>
      <c r="N3" s="13"/>
    </row>
    <row r="4" spans="1:15" x14ac:dyDescent="0.15">
      <c r="A4" t="s">
        <v>18</v>
      </c>
      <c r="B4" s="6">
        <v>12000</v>
      </c>
      <c r="C4" t="s">
        <v>19</v>
      </c>
      <c r="K4" s="11"/>
      <c r="L4" s="12" t="s">
        <v>14</v>
      </c>
      <c r="M4" s="12">
        <f>SUM(B12*B5)</f>
        <v>0</v>
      </c>
      <c r="N4" s="13"/>
    </row>
    <row r="5" spans="1:15" ht="14.25" thickBot="1" x14ac:dyDescent="0.2">
      <c r="A5" t="s">
        <v>32</v>
      </c>
      <c r="B5" s="6">
        <v>120</v>
      </c>
      <c r="C5" t="s">
        <v>33</v>
      </c>
      <c r="D5" s="2" t="s">
        <v>38</v>
      </c>
      <c r="E5" s="2" t="s">
        <v>11</v>
      </c>
      <c r="K5" s="31"/>
      <c r="L5" s="32" t="s">
        <v>15</v>
      </c>
      <c r="M5" s="32">
        <f>SUMIF($B$6:$B$11,"天",$E$6:$E$11)</f>
        <v>0</v>
      </c>
      <c r="N5" s="33"/>
      <c r="O5" t="s">
        <v>87</v>
      </c>
    </row>
    <row r="6" spans="1:15" ht="14.25" thickTop="1" x14ac:dyDescent="0.15">
      <c r="A6" t="s">
        <v>0</v>
      </c>
      <c r="B6" s="6">
        <v>2</v>
      </c>
      <c r="C6" t="s">
        <v>39</v>
      </c>
      <c r="D6" s="3">
        <f t="shared" ref="D6:D16" si="0">IF(B6="Y",1,0)</f>
        <v>0</v>
      </c>
      <c r="E6" s="3">
        <f>SUM(B3/400)-B12</f>
        <v>0</v>
      </c>
      <c r="K6" s="23" t="s">
        <v>40</v>
      </c>
      <c r="L6" s="24"/>
      <c r="M6" s="24">
        <f>SUM(M2:M5)</f>
        <v>0</v>
      </c>
      <c r="N6" s="25"/>
    </row>
    <row r="7" spans="1:15" x14ac:dyDescent="0.15">
      <c r="A7" t="s">
        <v>1</v>
      </c>
      <c r="B7" s="6" t="s">
        <v>13</v>
      </c>
      <c r="C7" t="s">
        <v>39</v>
      </c>
      <c r="D7" s="3">
        <f t="shared" si="0"/>
        <v>1</v>
      </c>
      <c r="E7" s="3">
        <f>SUM(B3/400)-B12</f>
        <v>0</v>
      </c>
    </row>
    <row r="8" spans="1:15" x14ac:dyDescent="0.15">
      <c r="A8" t="s">
        <v>2</v>
      </c>
      <c r="B8" s="6" t="s">
        <v>15</v>
      </c>
      <c r="C8" t="s">
        <v>39</v>
      </c>
      <c r="D8" s="3">
        <f t="shared" si="0"/>
        <v>0</v>
      </c>
      <c r="E8" s="3">
        <f>SUM(B3/400)-B12</f>
        <v>0</v>
      </c>
    </row>
    <row r="9" spans="1:15" x14ac:dyDescent="0.15">
      <c r="A9" t="s">
        <v>3</v>
      </c>
      <c r="B9" s="6">
        <v>0</v>
      </c>
      <c r="C9" t="s">
        <v>39</v>
      </c>
      <c r="D9" s="3">
        <f t="shared" si="0"/>
        <v>0</v>
      </c>
      <c r="E9" s="3">
        <f>SUM(B3/400)-B12</f>
        <v>0</v>
      </c>
      <c r="K9" s="26" t="s">
        <v>20</v>
      </c>
      <c r="L9" s="27"/>
      <c r="M9" s="27">
        <f>SUM(($B$15/1000)*0.6*($B$3/1000))</f>
        <v>0</v>
      </c>
      <c r="N9" s="28" t="s">
        <v>21</v>
      </c>
    </row>
    <row r="10" spans="1:15" x14ac:dyDescent="0.15">
      <c r="A10" t="s">
        <v>4</v>
      </c>
      <c r="B10" s="6">
        <v>0</v>
      </c>
      <c r="C10" t="s">
        <v>39</v>
      </c>
      <c r="D10" s="3">
        <f t="shared" si="0"/>
        <v>0</v>
      </c>
      <c r="E10" s="3">
        <f>SUM(B3/400)-B12</f>
        <v>0</v>
      </c>
      <c r="K10" s="26" t="s">
        <v>22</v>
      </c>
      <c r="L10" s="27"/>
      <c r="M10" s="29">
        <f>SUM(M6/H13)*0.05</f>
        <v>0</v>
      </c>
      <c r="N10" s="28" t="s">
        <v>21</v>
      </c>
    </row>
    <row r="11" spans="1:15" x14ac:dyDescent="0.15">
      <c r="A11" t="s">
        <v>5</v>
      </c>
      <c r="B11" s="6">
        <v>0</v>
      </c>
      <c r="C11" t="s">
        <v>39</v>
      </c>
      <c r="D11" s="4">
        <f t="shared" si="0"/>
        <v>0</v>
      </c>
      <c r="E11" s="4">
        <f>SUM(B3/400)-B12</f>
        <v>0</v>
      </c>
      <c r="K11" s="26" t="s">
        <v>23</v>
      </c>
      <c r="L11" s="27"/>
      <c r="M11" s="30">
        <f>SUM(M6/H13)</f>
        <v>0</v>
      </c>
      <c r="N11" s="28" t="s">
        <v>24</v>
      </c>
    </row>
    <row r="12" spans="1:15" x14ac:dyDescent="0.15">
      <c r="A12" t="s">
        <v>37</v>
      </c>
      <c r="B12" s="6">
        <v>0</v>
      </c>
      <c r="C12" t="s">
        <v>36</v>
      </c>
      <c r="D12" s="66">
        <f t="shared" si="0"/>
        <v>0</v>
      </c>
      <c r="K12" s="23" t="s">
        <v>28</v>
      </c>
      <c r="L12" s="24"/>
      <c r="M12" s="24">
        <f>SUM(($B$14/1000)*($B$13/1000)*($B$3/1000))</f>
        <v>0</v>
      </c>
      <c r="N12" s="25" t="s">
        <v>29</v>
      </c>
    </row>
    <row r="13" spans="1:15" ht="19.5" x14ac:dyDescent="0.15">
      <c r="A13" t="s">
        <v>6</v>
      </c>
      <c r="B13" s="6">
        <v>2</v>
      </c>
      <c r="C13" t="s">
        <v>10</v>
      </c>
      <c r="D13" s="66">
        <f t="shared" si="0"/>
        <v>0</v>
      </c>
      <c r="F13" t="s">
        <v>41</v>
      </c>
      <c r="H13" s="1" t="str">
        <f>IF(B4&gt;=150,"17",IF(120&lt;=B4,"23","33"))</f>
        <v>17</v>
      </c>
      <c r="K13" s="67" t="s">
        <v>88</v>
      </c>
    </row>
    <row r="14" spans="1:15" ht="19.5" x14ac:dyDescent="0.15">
      <c r="A14" t="s">
        <v>8</v>
      </c>
      <c r="B14" s="6">
        <v>300</v>
      </c>
      <c r="C14" t="s">
        <v>10</v>
      </c>
      <c r="D14" s="66">
        <f t="shared" si="0"/>
        <v>0</v>
      </c>
      <c r="F14" t="s">
        <v>27</v>
      </c>
      <c r="H14" s="1" t="str">
        <f>IF(B13&gt;=700,"4",IF(450&lt;=B13,"3","2"))</f>
        <v>2</v>
      </c>
      <c r="I14" t="s">
        <v>25</v>
      </c>
      <c r="K14" s="19" t="s">
        <v>50</v>
      </c>
      <c r="L14" s="20"/>
      <c r="M14" s="21">
        <f>SUM(M18,M16,M20)</f>
        <v>0</v>
      </c>
      <c r="N14" s="22" t="s">
        <v>25</v>
      </c>
    </row>
    <row r="15" spans="1:15" x14ac:dyDescent="0.15">
      <c r="A15" t="s">
        <v>9</v>
      </c>
      <c r="B15" s="6">
        <v>100</v>
      </c>
      <c r="C15" t="s">
        <v>10</v>
      </c>
      <c r="D15" s="66">
        <f t="shared" si="0"/>
        <v>0</v>
      </c>
      <c r="F15" t="s">
        <v>30</v>
      </c>
      <c r="H15">
        <f>SUM(H14*B3)</f>
        <v>0</v>
      </c>
      <c r="I15" t="s">
        <v>10</v>
      </c>
      <c r="K15" s="8" t="s">
        <v>48</v>
      </c>
      <c r="L15" s="9"/>
      <c r="M15" s="17">
        <f>SUM(H16)</f>
        <v>0</v>
      </c>
      <c r="N15" s="10" t="s">
        <v>49</v>
      </c>
    </row>
    <row r="16" spans="1:15" x14ac:dyDescent="0.15">
      <c r="A16" t="s">
        <v>16</v>
      </c>
      <c r="B16" s="6">
        <v>100</v>
      </c>
      <c r="C16" t="s">
        <v>17</v>
      </c>
      <c r="D16" s="66">
        <f t="shared" si="0"/>
        <v>0</v>
      </c>
      <c r="F16" t="s">
        <v>31</v>
      </c>
      <c r="H16">
        <f>SUM(D6:D11)*B3</f>
        <v>0</v>
      </c>
      <c r="I16" t="s">
        <v>10</v>
      </c>
      <c r="K16" s="14" t="s">
        <v>51</v>
      </c>
      <c r="L16" s="15"/>
      <c r="M16" s="18">
        <f>SUM(M15/3600)</f>
        <v>0</v>
      </c>
      <c r="N16" s="16" t="s">
        <v>25</v>
      </c>
    </row>
    <row r="17" spans="1:14" x14ac:dyDescent="0.15">
      <c r="B17" s="7">
        <v>400</v>
      </c>
      <c r="F17" t="s">
        <v>35</v>
      </c>
      <c r="H17">
        <f>SUM(B3/B16)*((B5*200)+(B13-100))</f>
        <v>0</v>
      </c>
      <c r="I17" t="s">
        <v>10</v>
      </c>
      <c r="K17" s="8" t="s">
        <v>53</v>
      </c>
      <c r="L17" s="9"/>
      <c r="M17" s="17">
        <f>SUM(B3*H14)</f>
        <v>0</v>
      </c>
      <c r="N17" s="10" t="s">
        <v>19</v>
      </c>
    </row>
    <row r="18" spans="1:14" x14ac:dyDescent="0.15">
      <c r="K18" s="14" t="s">
        <v>54</v>
      </c>
      <c r="L18" s="15"/>
      <c r="M18" s="18">
        <f>SUM(M17/3600)</f>
        <v>0</v>
      </c>
      <c r="N18" s="16" t="s">
        <v>25</v>
      </c>
    </row>
    <row r="19" spans="1:14" x14ac:dyDescent="0.15">
      <c r="B19" t="s">
        <v>84</v>
      </c>
      <c r="K19" s="8" t="s">
        <v>43</v>
      </c>
      <c r="L19" s="9"/>
      <c r="M19" s="17">
        <f>SUM(M21*M22)</f>
        <v>0</v>
      </c>
      <c r="N19" s="10" t="s">
        <v>26</v>
      </c>
    </row>
    <row r="20" spans="1:14" x14ac:dyDescent="0.15">
      <c r="B20" t="s">
        <v>85</v>
      </c>
      <c r="K20" s="11" t="s">
        <v>52</v>
      </c>
      <c r="L20" s="12"/>
      <c r="M20" s="12">
        <f>SUM(M19/4000)</f>
        <v>0</v>
      </c>
      <c r="N20" s="13" t="s">
        <v>25</v>
      </c>
    </row>
    <row r="21" spans="1:14" x14ac:dyDescent="0.15">
      <c r="K21" s="11" t="s">
        <v>47</v>
      </c>
      <c r="L21" s="12"/>
      <c r="M21" s="12">
        <f>SUM(B3/B16)</f>
        <v>0</v>
      </c>
      <c r="N21" s="13" t="s">
        <v>25</v>
      </c>
    </row>
    <row r="22" spans="1:14" x14ac:dyDescent="0.15">
      <c r="A22" t="s">
        <v>81</v>
      </c>
      <c r="K22" s="11" t="s">
        <v>44</v>
      </c>
      <c r="L22" s="12"/>
      <c r="M22" s="12">
        <f>SUM(M23:M24)</f>
        <v>23902</v>
      </c>
      <c r="N22" s="13" t="s">
        <v>19</v>
      </c>
    </row>
    <row r="23" spans="1:14" x14ac:dyDescent="0.15">
      <c r="A23" t="s">
        <v>82</v>
      </c>
      <c r="K23" s="11" t="s">
        <v>46</v>
      </c>
      <c r="L23" s="12"/>
      <c r="M23" s="12">
        <f>SUM(B5*200)</f>
        <v>24000</v>
      </c>
      <c r="N23" s="13" t="s">
        <v>19</v>
      </c>
    </row>
    <row r="24" spans="1:14" x14ac:dyDescent="0.15">
      <c r="K24" s="14" t="s">
        <v>45</v>
      </c>
      <c r="L24" s="15"/>
      <c r="M24" s="15">
        <f>SUM(B13-100)</f>
        <v>-98</v>
      </c>
      <c r="N24" s="16" t="s">
        <v>19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24"/>
  <sheetViews>
    <sheetView workbookViewId="0">
      <selection activeCell="A18" sqref="A18:A19"/>
    </sheetView>
  </sheetViews>
  <sheetFormatPr defaultRowHeight="13.5" x14ac:dyDescent="0.15"/>
  <cols>
    <col min="1" max="1" width="12.25" customWidth="1"/>
    <col min="2" max="2" width="10.375" customWidth="1"/>
    <col min="3" max="3" width="15.875" customWidth="1"/>
    <col min="4" max="9" width="15.875" hidden="1" customWidth="1"/>
    <col min="10" max="10" width="8.625" customWidth="1"/>
    <col min="11" max="11" width="10.375" customWidth="1"/>
    <col min="13" max="13" width="9.25" bestFit="1" customWidth="1"/>
  </cols>
  <sheetData>
    <row r="2" spans="1:14" x14ac:dyDescent="0.15">
      <c r="B2" s="5" t="s">
        <v>42</v>
      </c>
      <c r="K2" s="8" t="s">
        <v>11</v>
      </c>
      <c r="L2" s="9" t="s">
        <v>12</v>
      </c>
      <c r="M2" s="9">
        <f>SUMIF($B$6:$B$11,"S",$E$6:$E$11)</f>
        <v>0</v>
      </c>
      <c r="N2" s="10"/>
    </row>
    <row r="3" spans="1:14" x14ac:dyDescent="0.15">
      <c r="A3" t="s">
        <v>7</v>
      </c>
      <c r="B3" s="6"/>
      <c r="C3" t="s">
        <v>19</v>
      </c>
      <c r="K3" s="11"/>
      <c r="L3" s="12" t="s">
        <v>13</v>
      </c>
      <c r="M3" s="12">
        <f>SUMIF($B$6:$B$11,"Y",$E$6:$E$11)</f>
        <v>0</v>
      </c>
      <c r="N3" s="13"/>
    </row>
    <row r="4" spans="1:14" x14ac:dyDescent="0.15">
      <c r="A4" t="s">
        <v>18</v>
      </c>
      <c r="B4" s="6"/>
      <c r="C4" t="s">
        <v>19</v>
      </c>
      <c r="K4" s="11"/>
      <c r="L4" s="12" t="s">
        <v>14</v>
      </c>
      <c r="M4" s="12">
        <f>SUM(B12*B5)</f>
        <v>0</v>
      </c>
      <c r="N4" s="13"/>
    </row>
    <row r="5" spans="1:14" ht="14.25" thickBot="1" x14ac:dyDescent="0.2">
      <c r="A5" t="s">
        <v>32</v>
      </c>
      <c r="B5" s="6"/>
      <c r="C5" t="s">
        <v>33</v>
      </c>
      <c r="D5" s="2" t="s">
        <v>38</v>
      </c>
      <c r="E5" s="2" t="s">
        <v>11</v>
      </c>
      <c r="K5" s="31"/>
      <c r="L5" s="32" t="s">
        <v>15</v>
      </c>
      <c r="M5" s="32">
        <f>SUMIF($B$6:$B$11,"天",$E$6:$E$11)</f>
        <v>0</v>
      </c>
      <c r="N5" s="33"/>
    </row>
    <row r="6" spans="1:14" ht="14.25" thickTop="1" x14ac:dyDescent="0.15">
      <c r="A6" t="s">
        <v>0</v>
      </c>
      <c r="B6" s="6"/>
      <c r="C6" t="s">
        <v>39</v>
      </c>
      <c r="D6" s="3">
        <f t="shared" ref="D6:D16" si="0">IF(B6="Y",1,0)</f>
        <v>0</v>
      </c>
      <c r="E6" s="3">
        <f>SUM(B3/400)-B12</f>
        <v>0</v>
      </c>
      <c r="K6" s="23" t="s">
        <v>40</v>
      </c>
      <c r="L6" s="24"/>
      <c r="M6" s="24">
        <f>SUM(M2:M5)</f>
        <v>0</v>
      </c>
      <c r="N6" s="25"/>
    </row>
    <row r="7" spans="1:14" x14ac:dyDescent="0.15">
      <c r="A7" t="s">
        <v>1</v>
      </c>
      <c r="B7" s="6"/>
      <c r="C7" t="s">
        <v>39</v>
      </c>
      <c r="D7" s="3">
        <f t="shared" si="0"/>
        <v>0</v>
      </c>
      <c r="E7" s="3">
        <f>SUM(B3/400)-B12</f>
        <v>0</v>
      </c>
    </row>
    <row r="8" spans="1:14" x14ac:dyDescent="0.15">
      <c r="A8" t="s">
        <v>2</v>
      </c>
      <c r="B8" s="6"/>
      <c r="C8" t="s">
        <v>39</v>
      </c>
      <c r="D8" s="3">
        <f t="shared" si="0"/>
        <v>0</v>
      </c>
      <c r="E8" s="3">
        <f>SUM(B3/400)-B12</f>
        <v>0</v>
      </c>
    </row>
    <row r="9" spans="1:14" x14ac:dyDescent="0.15">
      <c r="A9" t="s">
        <v>3</v>
      </c>
      <c r="B9" s="6"/>
      <c r="C9" t="s">
        <v>39</v>
      </c>
      <c r="D9" s="3">
        <f t="shared" si="0"/>
        <v>0</v>
      </c>
      <c r="E9" s="3">
        <f>SUM(B3/400)-B12</f>
        <v>0</v>
      </c>
      <c r="K9" s="26" t="s">
        <v>20</v>
      </c>
      <c r="L9" s="27"/>
      <c r="M9" s="27">
        <f>SUM(($B$15/1000)*0.6*($B$3/1000))</f>
        <v>0</v>
      </c>
      <c r="N9" s="28" t="s">
        <v>21</v>
      </c>
    </row>
    <row r="10" spans="1:14" x14ac:dyDescent="0.15">
      <c r="A10" t="s">
        <v>4</v>
      </c>
      <c r="B10" s="6"/>
      <c r="C10" t="s">
        <v>39</v>
      </c>
      <c r="D10" s="3">
        <f t="shared" si="0"/>
        <v>0</v>
      </c>
      <c r="E10" s="3">
        <f>SUM(B3/400)-B12</f>
        <v>0</v>
      </c>
      <c r="K10" s="26" t="s">
        <v>22</v>
      </c>
      <c r="L10" s="27"/>
      <c r="M10" s="29">
        <f>SUM(M6/H13)*0.05</f>
        <v>0</v>
      </c>
      <c r="N10" s="28" t="s">
        <v>21</v>
      </c>
    </row>
    <row r="11" spans="1:14" x14ac:dyDescent="0.15">
      <c r="A11" t="s">
        <v>5</v>
      </c>
      <c r="B11" s="6"/>
      <c r="C11" t="s">
        <v>39</v>
      </c>
      <c r="D11" s="4">
        <f t="shared" si="0"/>
        <v>0</v>
      </c>
      <c r="E11" s="4">
        <f>SUM(B3/400)-B12</f>
        <v>0</v>
      </c>
      <c r="K11" s="26" t="s">
        <v>23</v>
      </c>
      <c r="L11" s="27"/>
      <c r="M11" s="30">
        <f>SUM(M6/H13)</f>
        <v>0</v>
      </c>
      <c r="N11" s="28" t="s">
        <v>24</v>
      </c>
    </row>
    <row r="12" spans="1:14" x14ac:dyDescent="0.15">
      <c r="A12" t="s">
        <v>37</v>
      </c>
      <c r="B12" s="6"/>
      <c r="C12" t="s">
        <v>36</v>
      </c>
      <c r="D12" s="66">
        <f t="shared" si="0"/>
        <v>0</v>
      </c>
      <c r="K12" s="23" t="s">
        <v>28</v>
      </c>
      <c r="L12" s="24"/>
      <c r="M12" s="24">
        <f>SUM(($B$14/1000)*($B$13/1000)*($B$3/1000))</f>
        <v>0</v>
      </c>
      <c r="N12" s="25" t="s">
        <v>29</v>
      </c>
    </row>
    <row r="13" spans="1:14" ht="19.5" x14ac:dyDescent="0.15">
      <c r="A13" t="s">
        <v>6</v>
      </c>
      <c r="B13" s="6"/>
      <c r="C13" t="s">
        <v>10</v>
      </c>
      <c r="D13" s="66">
        <f t="shared" si="0"/>
        <v>0</v>
      </c>
      <c r="F13" t="s">
        <v>41</v>
      </c>
      <c r="H13" s="1" t="str">
        <f>IF(B4&gt;=150,"17",IF(120&lt;=B4,"23","33"))</f>
        <v>33</v>
      </c>
    </row>
    <row r="14" spans="1:14" ht="19.5" x14ac:dyDescent="0.15">
      <c r="A14" t="s">
        <v>8</v>
      </c>
      <c r="B14" s="6"/>
      <c r="C14" t="s">
        <v>10</v>
      </c>
      <c r="D14" s="66">
        <f t="shared" si="0"/>
        <v>0</v>
      </c>
      <c r="F14" t="s">
        <v>27</v>
      </c>
      <c r="H14" s="1" t="str">
        <f>IF(B13&gt;=700,"4",IF(450&lt;=B13,"3","2"))</f>
        <v>2</v>
      </c>
      <c r="I14" t="s">
        <v>25</v>
      </c>
      <c r="K14" s="19" t="s">
        <v>50</v>
      </c>
      <c r="L14" s="20"/>
      <c r="M14" s="21" t="e">
        <f>SUM(M18,M16,M20)</f>
        <v>#DIV/0!</v>
      </c>
      <c r="N14" s="22" t="s">
        <v>25</v>
      </c>
    </row>
    <row r="15" spans="1:14" x14ac:dyDescent="0.15">
      <c r="A15" t="s">
        <v>9</v>
      </c>
      <c r="B15" s="6"/>
      <c r="C15" t="s">
        <v>10</v>
      </c>
      <c r="D15" s="66">
        <f t="shared" si="0"/>
        <v>0</v>
      </c>
      <c r="F15" t="s">
        <v>30</v>
      </c>
      <c r="H15">
        <f>SUM(H14*B3)</f>
        <v>0</v>
      </c>
      <c r="I15" t="s">
        <v>19</v>
      </c>
      <c r="K15" s="8" t="s">
        <v>48</v>
      </c>
      <c r="L15" s="9"/>
      <c r="M15" s="17">
        <f>SUM(H16)</f>
        <v>0</v>
      </c>
      <c r="N15" s="10" t="s">
        <v>49</v>
      </c>
    </row>
    <row r="16" spans="1:14" x14ac:dyDescent="0.15">
      <c r="A16" t="s">
        <v>16</v>
      </c>
      <c r="B16" s="7"/>
      <c r="C16" t="s">
        <v>17</v>
      </c>
      <c r="D16" s="66">
        <f t="shared" si="0"/>
        <v>0</v>
      </c>
      <c r="F16" t="s">
        <v>31</v>
      </c>
      <c r="H16">
        <f>SUM(D6:D11)*B3</f>
        <v>0</v>
      </c>
      <c r="I16" t="s">
        <v>19</v>
      </c>
      <c r="K16" s="14" t="s">
        <v>51</v>
      </c>
      <c r="L16" s="15"/>
      <c r="M16" s="18">
        <f>SUM(M15/3600)</f>
        <v>0</v>
      </c>
      <c r="N16" s="16" t="s">
        <v>25</v>
      </c>
    </row>
    <row r="17" spans="1:14" x14ac:dyDescent="0.15">
      <c r="F17" t="s">
        <v>35</v>
      </c>
      <c r="H17" t="e">
        <f>SUM(B3/B16)*((B5*200)+(B13-100))</f>
        <v>#DIV/0!</v>
      </c>
      <c r="I17" t="s">
        <v>34</v>
      </c>
      <c r="K17" s="8" t="s">
        <v>53</v>
      </c>
      <c r="L17" s="9"/>
      <c r="M17" s="17">
        <f>SUM(B3*H14)</f>
        <v>0</v>
      </c>
      <c r="N17" s="10" t="s">
        <v>19</v>
      </c>
    </row>
    <row r="18" spans="1:14" x14ac:dyDescent="0.15">
      <c r="A18" t="s">
        <v>81</v>
      </c>
      <c r="K18" s="14" t="s">
        <v>54</v>
      </c>
      <c r="L18" s="15"/>
      <c r="M18" s="18">
        <f>SUM(M17/3600)</f>
        <v>0</v>
      </c>
      <c r="N18" s="16" t="s">
        <v>25</v>
      </c>
    </row>
    <row r="19" spans="1:14" x14ac:dyDescent="0.15">
      <c r="A19" t="s">
        <v>82</v>
      </c>
      <c r="K19" s="8" t="s">
        <v>43</v>
      </c>
      <c r="L19" s="9"/>
      <c r="M19" s="17" t="e">
        <f>SUM(M21*M22)</f>
        <v>#DIV/0!</v>
      </c>
      <c r="N19" s="10" t="s">
        <v>26</v>
      </c>
    </row>
    <row r="20" spans="1:14" x14ac:dyDescent="0.15">
      <c r="K20" s="11" t="s">
        <v>52</v>
      </c>
      <c r="L20" s="12"/>
      <c r="M20" s="12" t="e">
        <f>SUM(M19/4000)</f>
        <v>#DIV/0!</v>
      </c>
      <c r="N20" s="13" t="s">
        <v>25</v>
      </c>
    </row>
    <row r="21" spans="1:14" x14ac:dyDescent="0.15">
      <c r="K21" s="11" t="s">
        <v>47</v>
      </c>
      <c r="L21" s="12"/>
      <c r="M21" s="12" t="e">
        <f>SUM(B3/B16)</f>
        <v>#DIV/0!</v>
      </c>
      <c r="N21" s="13" t="s">
        <v>25</v>
      </c>
    </row>
    <row r="22" spans="1:14" x14ac:dyDescent="0.15">
      <c r="K22" s="11" t="s">
        <v>44</v>
      </c>
      <c r="L22" s="12"/>
      <c r="M22" s="12">
        <f>SUM(M23:M24)</f>
        <v>-100</v>
      </c>
      <c r="N22" s="13" t="s">
        <v>19</v>
      </c>
    </row>
    <row r="23" spans="1:14" x14ac:dyDescent="0.15">
      <c r="K23" s="11" t="s">
        <v>46</v>
      </c>
      <c r="L23" s="12"/>
      <c r="M23" s="12">
        <f>SUM(B5*200)</f>
        <v>0</v>
      </c>
      <c r="N23" s="13" t="s">
        <v>19</v>
      </c>
    </row>
    <row r="24" spans="1:14" x14ac:dyDescent="0.15">
      <c r="K24" s="14" t="s">
        <v>45</v>
      </c>
      <c r="L24" s="15"/>
      <c r="M24" s="15">
        <f>SUM(B13-100)</f>
        <v>-100</v>
      </c>
      <c r="N24" s="16" t="s">
        <v>19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24"/>
  <sheetViews>
    <sheetView workbookViewId="0">
      <selection activeCell="A18" sqref="A18:A19"/>
    </sheetView>
  </sheetViews>
  <sheetFormatPr defaultRowHeight="13.5" x14ac:dyDescent="0.15"/>
  <cols>
    <col min="1" max="1" width="12.25" customWidth="1"/>
    <col min="2" max="2" width="10.375" customWidth="1"/>
    <col min="3" max="3" width="12.75" customWidth="1"/>
    <col min="4" max="9" width="12.75" hidden="1" customWidth="1"/>
    <col min="10" max="10" width="12.75" customWidth="1"/>
    <col min="11" max="11" width="10.375" customWidth="1"/>
    <col min="13" max="13" width="9.25" bestFit="1" customWidth="1"/>
  </cols>
  <sheetData>
    <row r="2" spans="1:14" x14ac:dyDescent="0.15">
      <c r="B2" s="5" t="s">
        <v>42</v>
      </c>
      <c r="K2" s="8" t="s">
        <v>11</v>
      </c>
      <c r="L2" s="9" t="s">
        <v>12</v>
      </c>
      <c r="M2" s="9">
        <f>SUMIF($B$6:$B$11,"S",$E$6:$E$11)</f>
        <v>0</v>
      </c>
      <c r="N2" s="10"/>
    </row>
    <row r="3" spans="1:14" x14ac:dyDescent="0.15">
      <c r="A3" t="s">
        <v>7</v>
      </c>
      <c r="B3" s="6"/>
      <c r="C3" t="s">
        <v>19</v>
      </c>
      <c r="K3" s="11"/>
      <c r="L3" s="12" t="s">
        <v>13</v>
      </c>
      <c r="M3" s="12">
        <f>SUMIF($B$6:$B$11,"Y",$E$6:$E$11)</f>
        <v>0</v>
      </c>
      <c r="N3" s="13"/>
    </row>
    <row r="4" spans="1:14" x14ac:dyDescent="0.15">
      <c r="A4" t="s">
        <v>18</v>
      </c>
      <c r="B4" s="6"/>
      <c r="C4" t="s">
        <v>19</v>
      </c>
      <c r="K4" s="11"/>
      <c r="L4" s="12" t="s">
        <v>14</v>
      </c>
      <c r="M4" s="12">
        <f>SUM(B12*B5)</f>
        <v>0</v>
      </c>
      <c r="N4" s="13"/>
    </row>
    <row r="5" spans="1:14" ht="14.25" thickBot="1" x14ac:dyDescent="0.2">
      <c r="A5" t="s">
        <v>32</v>
      </c>
      <c r="B5" s="6"/>
      <c r="C5" t="s">
        <v>33</v>
      </c>
      <c r="D5" s="2" t="s">
        <v>38</v>
      </c>
      <c r="E5" s="2" t="s">
        <v>11</v>
      </c>
      <c r="K5" s="31"/>
      <c r="L5" s="32" t="s">
        <v>15</v>
      </c>
      <c r="M5" s="32">
        <f>SUMIF($B$6:$B$11,"天",$E$6:$E$11)</f>
        <v>0</v>
      </c>
      <c r="N5" s="33"/>
    </row>
    <row r="6" spans="1:14" ht="14.25" thickTop="1" x14ac:dyDescent="0.15">
      <c r="A6" t="s">
        <v>0</v>
      </c>
      <c r="B6" s="6"/>
      <c r="C6" t="s">
        <v>39</v>
      </c>
      <c r="D6" s="3">
        <f t="shared" ref="D6:D11" si="0">IF(B6="Y",1,0)</f>
        <v>0</v>
      </c>
      <c r="E6" s="3">
        <f>SUM(B3/400)-B12</f>
        <v>0</v>
      </c>
      <c r="K6" s="23" t="s">
        <v>40</v>
      </c>
      <c r="L6" s="24"/>
      <c r="M6" s="24">
        <f>SUM(M2:M5)</f>
        <v>0</v>
      </c>
      <c r="N6" s="25"/>
    </row>
    <row r="7" spans="1:14" x14ac:dyDescent="0.15">
      <c r="A7" t="s">
        <v>1</v>
      </c>
      <c r="B7" s="6"/>
      <c r="C7" t="s">
        <v>39</v>
      </c>
      <c r="D7" s="3">
        <f t="shared" si="0"/>
        <v>0</v>
      </c>
      <c r="E7" s="3">
        <f>SUM(B3/400)-B12</f>
        <v>0</v>
      </c>
    </row>
    <row r="8" spans="1:14" x14ac:dyDescent="0.15">
      <c r="A8" t="s">
        <v>2</v>
      </c>
      <c r="B8" s="6"/>
      <c r="C8" t="s">
        <v>39</v>
      </c>
      <c r="D8" s="3">
        <f t="shared" si="0"/>
        <v>0</v>
      </c>
      <c r="E8" s="3">
        <f>SUM(B3/400)-B12</f>
        <v>0</v>
      </c>
    </row>
    <row r="9" spans="1:14" x14ac:dyDescent="0.15">
      <c r="A9" t="s">
        <v>3</v>
      </c>
      <c r="B9" s="6"/>
      <c r="C9" t="s">
        <v>39</v>
      </c>
      <c r="D9" s="3">
        <f t="shared" si="0"/>
        <v>0</v>
      </c>
      <c r="E9" s="3">
        <f>SUM(B3/400)-B12</f>
        <v>0</v>
      </c>
      <c r="K9" s="26" t="s">
        <v>20</v>
      </c>
      <c r="L9" s="27"/>
      <c r="M9" s="27">
        <f>SUM(($B$15/1000)*0.6*($B$3/1000))</f>
        <v>0</v>
      </c>
      <c r="N9" s="28" t="s">
        <v>21</v>
      </c>
    </row>
    <row r="10" spans="1:14" x14ac:dyDescent="0.15">
      <c r="A10" t="s">
        <v>4</v>
      </c>
      <c r="B10" s="6"/>
      <c r="C10" t="s">
        <v>39</v>
      </c>
      <c r="D10" s="3">
        <f t="shared" si="0"/>
        <v>0</v>
      </c>
      <c r="E10" s="3">
        <f>SUM(B3/400)-B12</f>
        <v>0</v>
      </c>
      <c r="K10" s="26" t="s">
        <v>22</v>
      </c>
      <c r="L10" s="27"/>
      <c r="M10" s="29">
        <f>SUM(M6/H13)*0.05</f>
        <v>0</v>
      </c>
      <c r="N10" s="28" t="s">
        <v>21</v>
      </c>
    </row>
    <row r="11" spans="1:14" x14ac:dyDescent="0.15">
      <c r="A11" t="s">
        <v>5</v>
      </c>
      <c r="B11" s="6"/>
      <c r="C11" t="s">
        <v>39</v>
      </c>
      <c r="D11" s="4">
        <f t="shared" si="0"/>
        <v>0</v>
      </c>
      <c r="E11" s="4">
        <f>SUM(B3/400)-B12</f>
        <v>0</v>
      </c>
      <c r="K11" s="26" t="s">
        <v>23</v>
      </c>
      <c r="L11" s="27"/>
      <c r="M11" s="30">
        <f>SUM(M6/H13)</f>
        <v>0</v>
      </c>
      <c r="N11" s="28" t="s">
        <v>24</v>
      </c>
    </row>
    <row r="12" spans="1:14" x14ac:dyDescent="0.15">
      <c r="A12" t="s">
        <v>37</v>
      </c>
      <c r="B12" s="6"/>
      <c r="C12" t="s">
        <v>36</v>
      </c>
      <c r="K12" s="23" t="s">
        <v>28</v>
      </c>
      <c r="L12" s="24"/>
      <c r="M12" s="24">
        <f>SUM(($B$14/1000)*($B$13/1000)*($B$3/1000))</f>
        <v>0</v>
      </c>
      <c r="N12" s="25" t="s">
        <v>29</v>
      </c>
    </row>
    <row r="13" spans="1:14" ht="19.5" x14ac:dyDescent="0.15">
      <c r="A13" t="s">
        <v>6</v>
      </c>
      <c r="B13" s="6"/>
      <c r="C13" t="s">
        <v>10</v>
      </c>
      <c r="F13" t="s">
        <v>41</v>
      </c>
      <c r="H13" s="1" t="str">
        <f>IF(B4&gt;=150,"17",IF(120&lt;=B4,"23","33"))</f>
        <v>33</v>
      </c>
    </row>
    <row r="14" spans="1:14" ht="19.5" x14ac:dyDescent="0.15">
      <c r="A14" t="s">
        <v>8</v>
      </c>
      <c r="B14" s="6"/>
      <c r="C14" t="s">
        <v>10</v>
      </c>
      <c r="F14" t="s">
        <v>27</v>
      </c>
      <c r="H14" s="1" t="str">
        <f>IF(B13&gt;=700,"4",IF(450&lt;=B13,"3","2"))</f>
        <v>2</v>
      </c>
      <c r="I14" t="s">
        <v>25</v>
      </c>
      <c r="K14" s="19" t="s">
        <v>50</v>
      </c>
      <c r="L14" s="20"/>
      <c r="M14" s="21" t="e">
        <f>SUM(M18,M16,M20)</f>
        <v>#DIV/0!</v>
      </c>
      <c r="N14" s="22" t="s">
        <v>25</v>
      </c>
    </row>
    <row r="15" spans="1:14" x14ac:dyDescent="0.15">
      <c r="A15" t="s">
        <v>9</v>
      </c>
      <c r="B15" s="6"/>
      <c r="C15" t="s">
        <v>10</v>
      </c>
      <c r="F15" t="s">
        <v>30</v>
      </c>
      <c r="H15">
        <f>SUM(H14*B3)</f>
        <v>0</v>
      </c>
      <c r="I15" t="s">
        <v>19</v>
      </c>
      <c r="K15" s="8" t="s">
        <v>48</v>
      </c>
      <c r="L15" s="9"/>
      <c r="M15" s="17">
        <f>SUM(H16)</f>
        <v>0</v>
      </c>
      <c r="N15" s="10" t="s">
        <v>49</v>
      </c>
    </row>
    <row r="16" spans="1:14" x14ac:dyDescent="0.15">
      <c r="A16" t="s">
        <v>16</v>
      </c>
      <c r="B16" s="7"/>
      <c r="C16" t="s">
        <v>17</v>
      </c>
      <c r="F16" t="s">
        <v>31</v>
      </c>
      <c r="H16">
        <f>SUM(D6:D11)*B3</f>
        <v>0</v>
      </c>
      <c r="I16" t="s">
        <v>19</v>
      </c>
      <c r="K16" s="14" t="s">
        <v>51</v>
      </c>
      <c r="L16" s="15"/>
      <c r="M16" s="18">
        <f>SUM(M15/3600)</f>
        <v>0</v>
      </c>
      <c r="N16" s="16" t="s">
        <v>25</v>
      </c>
    </row>
    <row r="17" spans="1:14" x14ac:dyDescent="0.15">
      <c r="F17" t="s">
        <v>35</v>
      </c>
      <c r="H17" t="e">
        <f>SUM(B3/B16)*((B5*200)+(B13-100))</f>
        <v>#DIV/0!</v>
      </c>
      <c r="I17" t="s">
        <v>34</v>
      </c>
      <c r="K17" s="8" t="s">
        <v>53</v>
      </c>
      <c r="L17" s="9"/>
      <c r="M17" s="17">
        <f>SUM(B3*H14)</f>
        <v>0</v>
      </c>
      <c r="N17" s="10" t="s">
        <v>19</v>
      </c>
    </row>
    <row r="18" spans="1:14" x14ac:dyDescent="0.15">
      <c r="A18" t="s">
        <v>81</v>
      </c>
      <c r="K18" s="14" t="s">
        <v>54</v>
      </c>
      <c r="L18" s="15"/>
      <c r="M18" s="18">
        <f>SUM(M17/3600)</f>
        <v>0</v>
      </c>
      <c r="N18" s="16" t="s">
        <v>25</v>
      </c>
    </row>
    <row r="19" spans="1:14" x14ac:dyDescent="0.15">
      <c r="A19" t="s">
        <v>82</v>
      </c>
      <c r="K19" s="8" t="s">
        <v>43</v>
      </c>
      <c r="L19" s="9"/>
      <c r="M19" s="17" t="e">
        <f>SUM(M21*M22)</f>
        <v>#DIV/0!</v>
      </c>
      <c r="N19" s="10" t="s">
        <v>26</v>
      </c>
    </row>
    <row r="20" spans="1:14" x14ac:dyDescent="0.15">
      <c r="K20" s="11" t="s">
        <v>52</v>
      </c>
      <c r="L20" s="12"/>
      <c r="M20" s="12" t="e">
        <f>SUM(M19/4000)</f>
        <v>#DIV/0!</v>
      </c>
      <c r="N20" s="13" t="s">
        <v>25</v>
      </c>
    </row>
    <row r="21" spans="1:14" x14ac:dyDescent="0.15">
      <c r="K21" s="11" t="s">
        <v>47</v>
      </c>
      <c r="L21" s="12"/>
      <c r="M21" s="12" t="e">
        <f>SUM(B3/B16)</f>
        <v>#DIV/0!</v>
      </c>
      <c r="N21" s="13" t="s">
        <v>25</v>
      </c>
    </row>
    <row r="22" spans="1:14" x14ac:dyDescent="0.15">
      <c r="K22" s="11" t="s">
        <v>44</v>
      </c>
      <c r="L22" s="12"/>
      <c r="M22" s="12">
        <f>SUM(M23:M24)</f>
        <v>-100</v>
      </c>
      <c r="N22" s="13" t="s">
        <v>19</v>
      </c>
    </row>
    <row r="23" spans="1:14" x14ac:dyDescent="0.15">
      <c r="K23" s="11" t="s">
        <v>46</v>
      </c>
      <c r="L23" s="12"/>
      <c r="M23" s="12">
        <f>SUM(B5*200)</f>
        <v>0</v>
      </c>
      <c r="N23" s="13" t="s">
        <v>19</v>
      </c>
    </row>
    <row r="24" spans="1:14" x14ac:dyDescent="0.15">
      <c r="K24" s="14" t="s">
        <v>45</v>
      </c>
      <c r="L24" s="15"/>
      <c r="M24" s="15">
        <f>SUM(B13-100)</f>
        <v>-100</v>
      </c>
      <c r="N24" s="16" t="s">
        <v>19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24"/>
  <sheetViews>
    <sheetView workbookViewId="0">
      <selection activeCell="A18" sqref="A18:A19"/>
    </sheetView>
  </sheetViews>
  <sheetFormatPr defaultRowHeight="13.5" x14ac:dyDescent="0.15"/>
  <cols>
    <col min="1" max="1" width="12.25" customWidth="1"/>
    <col min="2" max="2" width="10.375" customWidth="1"/>
    <col min="3" max="3" width="12.75" customWidth="1"/>
    <col min="4" max="9" width="12.75" hidden="1" customWidth="1"/>
    <col min="10" max="10" width="12.75" customWidth="1"/>
    <col min="11" max="11" width="10.375" customWidth="1"/>
    <col min="13" max="13" width="9.25" bestFit="1" customWidth="1"/>
  </cols>
  <sheetData>
    <row r="2" spans="1:14" x14ac:dyDescent="0.15">
      <c r="B2" s="5" t="s">
        <v>80</v>
      </c>
      <c r="K2" s="8" t="s">
        <v>11</v>
      </c>
      <c r="L2" s="9" t="s">
        <v>12</v>
      </c>
      <c r="M2" s="9">
        <f>SUMIF($B$6:$B$11,"S",$E$6:$E$11)</f>
        <v>0</v>
      </c>
      <c r="N2" s="10"/>
    </row>
    <row r="3" spans="1:14" x14ac:dyDescent="0.15">
      <c r="A3" t="s">
        <v>7</v>
      </c>
      <c r="B3" s="6"/>
      <c r="C3" t="s">
        <v>19</v>
      </c>
      <c r="K3" s="11"/>
      <c r="L3" s="12" t="s">
        <v>13</v>
      </c>
      <c r="M3" s="12">
        <f>SUMIF($B$6:$B$11,"Y",$E$6:$E$11)</f>
        <v>0</v>
      </c>
      <c r="N3" s="13"/>
    </row>
    <row r="4" spans="1:14" x14ac:dyDescent="0.15">
      <c r="A4" t="s">
        <v>18</v>
      </c>
      <c r="B4" s="6"/>
      <c r="C4" t="s">
        <v>19</v>
      </c>
      <c r="K4" s="11"/>
      <c r="L4" s="12" t="s">
        <v>14</v>
      </c>
      <c r="M4" s="12">
        <f>SUM(B12*B5)</f>
        <v>0</v>
      </c>
      <c r="N4" s="13"/>
    </row>
    <row r="5" spans="1:14" ht="14.25" thickBot="1" x14ac:dyDescent="0.2">
      <c r="A5" t="s">
        <v>32</v>
      </c>
      <c r="B5" s="6"/>
      <c r="C5" t="s">
        <v>33</v>
      </c>
      <c r="D5" s="2" t="s">
        <v>38</v>
      </c>
      <c r="E5" s="2" t="s">
        <v>11</v>
      </c>
      <c r="K5" s="31"/>
      <c r="L5" s="32" t="s">
        <v>15</v>
      </c>
      <c r="M5" s="32">
        <f>SUMIF($B$6:$B$11,"天",$E$6:$E$11)</f>
        <v>0</v>
      </c>
      <c r="N5" s="33"/>
    </row>
    <row r="6" spans="1:14" ht="14.25" thickTop="1" x14ac:dyDescent="0.15">
      <c r="A6" t="s">
        <v>0</v>
      </c>
      <c r="B6" s="6"/>
      <c r="C6" t="s">
        <v>39</v>
      </c>
      <c r="D6" s="3">
        <f t="shared" ref="D6:D11" si="0">IF(B6="Y",1,0)</f>
        <v>0</v>
      </c>
      <c r="E6" s="3">
        <f>SUM(B3/400)-B12</f>
        <v>0</v>
      </c>
      <c r="K6" s="23" t="s">
        <v>40</v>
      </c>
      <c r="L6" s="24"/>
      <c r="M6" s="24">
        <f>SUM(M2:M5)</f>
        <v>0</v>
      </c>
      <c r="N6" s="25"/>
    </row>
    <row r="7" spans="1:14" x14ac:dyDescent="0.15">
      <c r="A7" t="s">
        <v>1</v>
      </c>
      <c r="B7" s="6"/>
      <c r="C7" t="s">
        <v>39</v>
      </c>
      <c r="D7" s="3">
        <f t="shared" si="0"/>
        <v>0</v>
      </c>
      <c r="E7" s="3">
        <f>SUM(B3/400)-B12</f>
        <v>0</v>
      </c>
    </row>
    <row r="8" spans="1:14" x14ac:dyDescent="0.15">
      <c r="A8" t="s">
        <v>2</v>
      </c>
      <c r="B8" s="6"/>
      <c r="C8" t="s">
        <v>39</v>
      </c>
      <c r="D8" s="3">
        <f t="shared" si="0"/>
        <v>0</v>
      </c>
      <c r="E8" s="3">
        <f>SUM(B3/400)-B12</f>
        <v>0</v>
      </c>
    </row>
    <row r="9" spans="1:14" x14ac:dyDescent="0.15">
      <c r="A9" t="s">
        <v>3</v>
      </c>
      <c r="B9" s="6"/>
      <c r="C9" t="s">
        <v>39</v>
      </c>
      <c r="D9" s="3">
        <f t="shared" si="0"/>
        <v>0</v>
      </c>
      <c r="E9" s="3">
        <f>SUM(B3/400)-B12</f>
        <v>0</v>
      </c>
      <c r="K9" s="26" t="s">
        <v>20</v>
      </c>
      <c r="L9" s="27"/>
      <c r="M9" s="27">
        <f>SUM(($B$15/1000)*0.6*($B$3/1000))</f>
        <v>0</v>
      </c>
      <c r="N9" s="28" t="s">
        <v>21</v>
      </c>
    </row>
    <row r="10" spans="1:14" x14ac:dyDescent="0.15">
      <c r="A10" t="s">
        <v>4</v>
      </c>
      <c r="B10" s="6"/>
      <c r="C10" t="s">
        <v>39</v>
      </c>
      <c r="D10" s="3">
        <f t="shared" si="0"/>
        <v>0</v>
      </c>
      <c r="E10" s="3">
        <f>SUM(B3/400)-B12</f>
        <v>0</v>
      </c>
      <c r="K10" s="26" t="s">
        <v>22</v>
      </c>
      <c r="L10" s="27"/>
      <c r="M10" s="29">
        <f>SUM(M6/H13)*0.05</f>
        <v>0</v>
      </c>
      <c r="N10" s="28" t="s">
        <v>21</v>
      </c>
    </row>
    <row r="11" spans="1:14" x14ac:dyDescent="0.15">
      <c r="A11" t="s">
        <v>5</v>
      </c>
      <c r="B11" s="6"/>
      <c r="C11" t="s">
        <v>39</v>
      </c>
      <c r="D11" s="4">
        <f t="shared" si="0"/>
        <v>0</v>
      </c>
      <c r="E11" s="4">
        <f>SUM(B3/400)-B12</f>
        <v>0</v>
      </c>
      <c r="K11" s="26" t="s">
        <v>23</v>
      </c>
      <c r="L11" s="27"/>
      <c r="M11" s="30">
        <f>SUM(M6/H13)</f>
        <v>0</v>
      </c>
      <c r="N11" s="28" t="s">
        <v>24</v>
      </c>
    </row>
    <row r="12" spans="1:14" x14ac:dyDescent="0.15">
      <c r="A12" t="s">
        <v>37</v>
      </c>
      <c r="B12" s="6"/>
      <c r="C12" t="s">
        <v>36</v>
      </c>
      <c r="K12" s="23" t="s">
        <v>28</v>
      </c>
      <c r="L12" s="24"/>
      <c r="M12" s="24">
        <f>SUM(($B$14/1000)*($B$13/1000)*($B$3/1000))</f>
        <v>0</v>
      </c>
      <c r="N12" s="25" t="s">
        <v>29</v>
      </c>
    </row>
    <row r="13" spans="1:14" ht="19.5" x14ac:dyDescent="0.15">
      <c r="A13" t="s">
        <v>6</v>
      </c>
      <c r="B13" s="6"/>
      <c r="C13" t="s">
        <v>10</v>
      </c>
      <c r="F13" t="s">
        <v>41</v>
      </c>
      <c r="H13" s="1" t="str">
        <f>IF(B4&gt;=150,"17",IF(120&lt;=B4,"23","33"))</f>
        <v>33</v>
      </c>
    </row>
    <row r="14" spans="1:14" ht="19.5" x14ac:dyDescent="0.15">
      <c r="A14" t="s">
        <v>8</v>
      </c>
      <c r="B14" s="6"/>
      <c r="C14" t="s">
        <v>10</v>
      </c>
      <c r="F14" t="s">
        <v>27</v>
      </c>
      <c r="H14" s="1" t="str">
        <f>IF(B13&gt;=700,"4",IF(450&lt;=B13,"3","2"))</f>
        <v>2</v>
      </c>
      <c r="I14" t="s">
        <v>25</v>
      </c>
      <c r="K14" s="19" t="s">
        <v>50</v>
      </c>
      <c r="L14" s="20"/>
      <c r="M14" s="21" t="e">
        <f>SUM(M18,M16,M20)</f>
        <v>#DIV/0!</v>
      </c>
      <c r="N14" s="22" t="s">
        <v>25</v>
      </c>
    </row>
    <row r="15" spans="1:14" x14ac:dyDescent="0.15">
      <c r="A15" t="s">
        <v>9</v>
      </c>
      <c r="B15" s="6"/>
      <c r="C15" t="s">
        <v>10</v>
      </c>
      <c r="F15" t="s">
        <v>30</v>
      </c>
      <c r="H15">
        <f>SUM(H14*B3)</f>
        <v>0</v>
      </c>
      <c r="I15" t="s">
        <v>19</v>
      </c>
      <c r="K15" s="8" t="s">
        <v>48</v>
      </c>
      <c r="L15" s="9"/>
      <c r="M15" s="17">
        <f>SUM(H16)</f>
        <v>0</v>
      </c>
      <c r="N15" s="10" t="s">
        <v>49</v>
      </c>
    </row>
    <row r="16" spans="1:14" x14ac:dyDescent="0.15">
      <c r="A16" t="s">
        <v>16</v>
      </c>
      <c r="B16" s="7"/>
      <c r="C16" t="s">
        <v>17</v>
      </c>
      <c r="F16" t="s">
        <v>31</v>
      </c>
      <c r="H16">
        <f>SUM(D6:D11)*B3</f>
        <v>0</v>
      </c>
      <c r="I16" t="s">
        <v>19</v>
      </c>
      <c r="K16" s="14" t="s">
        <v>51</v>
      </c>
      <c r="L16" s="15"/>
      <c r="M16" s="18">
        <f>SUM(M15/3600)</f>
        <v>0</v>
      </c>
      <c r="N16" s="16" t="s">
        <v>25</v>
      </c>
    </row>
    <row r="17" spans="1:14" x14ac:dyDescent="0.15">
      <c r="F17" t="s">
        <v>35</v>
      </c>
      <c r="H17" t="e">
        <f>SUM(B3/B16)*((B5*200)+(B13-100))</f>
        <v>#DIV/0!</v>
      </c>
      <c r="I17" t="s">
        <v>34</v>
      </c>
      <c r="K17" s="8" t="s">
        <v>53</v>
      </c>
      <c r="L17" s="9"/>
      <c r="M17" s="17">
        <f>SUM(B3*H14)</f>
        <v>0</v>
      </c>
      <c r="N17" s="10" t="s">
        <v>19</v>
      </c>
    </row>
    <row r="18" spans="1:14" x14ac:dyDescent="0.15">
      <c r="A18" t="s">
        <v>81</v>
      </c>
      <c r="K18" s="14" t="s">
        <v>54</v>
      </c>
      <c r="L18" s="15"/>
      <c r="M18" s="18">
        <f>SUM(M17/3600)</f>
        <v>0</v>
      </c>
      <c r="N18" s="16" t="s">
        <v>25</v>
      </c>
    </row>
    <row r="19" spans="1:14" x14ac:dyDescent="0.15">
      <c r="A19" t="s">
        <v>82</v>
      </c>
      <c r="K19" s="8" t="s">
        <v>43</v>
      </c>
      <c r="L19" s="9"/>
      <c r="M19" s="17" t="e">
        <f>SUM(M21*M22)</f>
        <v>#DIV/0!</v>
      </c>
      <c r="N19" s="10" t="s">
        <v>26</v>
      </c>
    </row>
    <row r="20" spans="1:14" x14ac:dyDescent="0.15">
      <c r="K20" s="11" t="s">
        <v>52</v>
      </c>
      <c r="L20" s="12"/>
      <c r="M20" s="12" t="e">
        <f>SUM(M19/4000)</f>
        <v>#DIV/0!</v>
      </c>
      <c r="N20" s="13" t="s">
        <v>25</v>
      </c>
    </row>
    <row r="21" spans="1:14" x14ac:dyDescent="0.15">
      <c r="K21" s="11" t="s">
        <v>47</v>
      </c>
      <c r="L21" s="12"/>
      <c r="M21" s="12" t="e">
        <f>SUM(B3/B16)</f>
        <v>#DIV/0!</v>
      </c>
      <c r="N21" s="13" t="s">
        <v>25</v>
      </c>
    </row>
    <row r="22" spans="1:14" x14ac:dyDescent="0.15">
      <c r="K22" s="11" t="s">
        <v>44</v>
      </c>
      <c r="L22" s="12"/>
      <c r="M22" s="12">
        <f>SUM(M23:M24)</f>
        <v>-100</v>
      </c>
      <c r="N22" s="13" t="s">
        <v>19</v>
      </c>
    </row>
    <row r="23" spans="1:14" x14ac:dyDescent="0.15">
      <c r="K23" s="11" t="s">
        <v>46</v>
      </c>
      <c r="L23" s="12"/>
      <c r="M23" s="12">
        <f>SUM(B5*200)</f>
        <v>0</v>
      </c>
      <c r="N23" s="13" t="s">
        <v>19</v>
      </c>
    </row>
    <row r="24" spans="1:14" x14ac:dyDescent="0.15">
      <c r="K24" s="14" t="s">
        <v>45</v>
      </c>
      <c r="L24" s="15"/>
      <c r="M24" s="15">
        <f>SUM(B13-100)</f>
        <v>-100</v>
      </c>
      <c r="N24" s="16" t="s">
        <v>19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24"/>
  <sheetViews>
    <sheetView workbookViewId="0">
      <selection activeCell="C22" sqref="C22"/>
    </sheetView>
  </sheetViews>
  <sheetFormatPr defaultRowHeight="13.5" x14ac:dyDescent="0.15"/>
  <cols>
    <col min="1" max="1" width="12.25" customWidth="1"/>
    <col min="2" max="2" width="10.375" customWidth="1"/>
    <col min="3" max="3" width="12.75" customWidth="1"/>
    <col min="4" max="9" width="12.75" hidden="1" customWidth="1"/>
    <col min="10" max="10" width="12.75" customWidth="1"/>
    <col min="11" max="11" width="10.375" customWidth="1"/>
    <col min="13" max="13" width="9.25" bestFit="1" customWidth="1"/>
  </cols>
  <sheetData>
    <row r="2" spans="1:14" x14ac:dyDescent="0.15">
      <c r="B2" s="5" t="s">
        <v>42</v>
      </c>
      <c r="K2" s="8" t="s">
        <v>11</v>
      </c>
      <c r="L2" s="9" t="s">
        <v>12</v>
      </c>
      <c r="M2" s="9">
        <f>SUMIF($B$6:$B$11,"S",$E$6:$E$11)</f>
        <v>0</v>
      </c>
      <c r="N2" s="10"/>
    </row>
    <row r="3" spans="1:14" x14ac:dyDescent="0.15">
      <c r="A3" t="s">
        <v>7</v>
      </c>
      <c r="B3" s="6"/>
      <c r="C3" t="s">
        <v>19</v>
      </c>
      <c r="K3" s="11"/>
      <c r="L3" s="12" t="s">
        <v>13</v>
      </c>
      <c r="M3" s="12">
        <f>SUMIF($B$6:$B$11,"Y",$E$6:$E$11)</f>
        <v>0</v>
      </c>
      <c r="N3" s="13"/>
    </row>
    <row r="4" spans="1:14" x14ac:dyDescent="0.15">
      <c r="A4" t="s">
        <v>18</v>
      </c>
      <c r="B4" s="6"/>
      <c r="C4" t="s">
        <v>19</v>
      </c>
      <c r="K4" s="11"/>
      <c r="L4" s="12" t="s">
        <v>14</v>
      </c>
      <c r="M4" s="12">
        <f>SUM(B12*B5)</f>
        <v>0</v>
      </c>
      <c r="N4" s="13"/>
    </row>
    <row r="5" spans="1:14" ht="14.25" thickBot="1" x14ac:dyDescent="0.2">
      <c r="A5" t="s">
        <v>32</v>
      </c>
      <c r="B5" s="6"/>
      <c r="C5" t="s">
        <v>33</v>
      </c>
      <c r="D5" s="2" t="s">
        <v>38</v>
      </c>
      <c r="E5" s="2" t="s">
        <v>11</v>
      </c>
      <c r="K5" s="31"/>
      <c r="L5" s="32" t="s">
        <v>15</v>
      </c>
      <c r="M5" s="32">
        <f>SUMIF($B$6:$B$11,"天",$E$6:$E$11)</f>
        <v>0</v>
      </c>
      <c r="N5" s="33"/>
    </row>
    <row r="6" spans="1:14" ht="14.25" thickTop="1" x14ac:dyDescent="0.15">
      <c r="A6" t="s">
        <v>0</v>
      </c>
      <c r="B6" s="6"/>
      <c r="C6" t="s">
        <v>39</v>
      </c>
      <c r="D6" s="3">
        <f t="shared" ref="D6:D11" si="0">IF(B6="Y",1,0)</f>
        <v>0</v>
      </c>
      <c r="E6" s="3">
        <f>SUM(B3/400)-B12</f>
        <v>0</v>
      </c>
      <c r="K6" s="23" t="s">
        <v>40</v>
      </c>
      <c r="L6" s="24"/>
      <c r="M6" s="24">
        <f>SUM(M2:M5)</f>
        <v>0</v>
      </c>
      <c r="N6" s="25"/>
    </row>
    <row r="7" spans="1:14" x14ac:dyDescent="0.15">
      <c r="A7" t="s">
        <v>1</v>
      </c>
      <c r="B7" s="6"/>
      <c r="C7" t="s">
        <v>39</v>
      </c>
      <c r="D7" s="3">
        <f t="shared" si="0"/>
        <v>0</v>
      </c>
      <c r="E7" s="3">
        <f>SUM(B3/400)-B12</f>
        <v>0</v>
      </c>
    </row>
    <row r="8" spans="1:14" x14ac:dyDescent="0.15">
      <c r="A8" t="s">
        <v>2</v>
      </c>
      <c r="B8" s="6"/>
      <c r="C8" t="s">
        <v>39</v>
      </c>
      <c r="D8" s="3">
        <f t="shared" si="0"/>
        <v>0</v>
      </c>
      <c r="E8" s="3">
        <f>SUM(B3/400)-B12</f>
        <v>0</v>
      </c>
    </row>
    <row r="9" spans="1:14" x14ac:dyDescent="0.15">
      <c r="A9" t="s">
        <v>3</v>
      </c>
      <c r="B9" s="6"/>
      <c r="C9" t="s">
        <v>39</v>
      </c>
      <c r="D9" s="3">
        <f t="shared" si="0"/>
        <v>0</v>
      </c>
      <c r="E9" s="3">
        <f>SUM(B3/400)-B12</f>
        <v>0</v>
      </c>
      <c r="K9" s="26" t="s">
        <v>20</v>
      </c>
      <c r="L9" s="27"/>
      <c r="M9" s="27">
        <f>SUM(($B$15/1000)*0.6*($B$3/1000))</f>
        <v>0</v>
      </c>
      <c r="N9" s="28" t="s">
        <v>21</v>
      </c>
    </row>
    <row r="10" spans="1:14" x14ac:dyDescent="0.15">
      <c r="A10" t="s">
        <v>4</v>
      </c>
      <c r="B10" s="6"/>
      <c r="C10" t="s">
        <v>39</v>
      </c>
      <c r="D10" s="3">
        <f t="shared" si="0"/>
        <v>0</v>
      </c>
      <c r="E10" s="3">
        <f>SUM(B3/400)-B12</f>
        <v>0</v>
      </c>
      <c r="K10" s="26" t="s">
        <v>22</v>
      </c>
      <c r="L10" s="27"/>
      <c r="M10" s="29">
        <f>SUM(M6/H13)*0.05</f>
        <v>0</v>
      </c>
      <c r="N10" s="28" t="s">
        <v>21</v>
      </c>
    </row>
    <row r="11" spans="1:14" x14ac:dyDescent="0.15">
      <c r="A11" t="s">
        <v>5</v>
      </c>
      <c r="B11" s="6"/>
      <c r="C11" t="s">
        <v>39</v>
      </c>
      <c r="D11" s="4">
        <f t="shared" si="0"/>
        <v>0</v>
      </c>
      <c r="E11" s="4">
        <f>SUM(B3/400)-B12</f>
        <v>0</v>
      </c>
      <c r="K11" s="26" t="s">
        <v>23</v>
      </c>
      <c r="L11" s="27"/>
      <c r="M11" s="30">
        <f>SUM(M6/H13)</f>
        <v>0</v>
      </c>
      <c r="N11" s="28" t="s">
        <v>24</v>
      </c>
    </row>
    <row r="12" spans="1:14" x14ac:dyDescent="0.15">
      <c r="A12" t="s">
        <v>37</v>
      </c>
      <c r="B12" s="6"/>
      <c r="C12" t="s">
        <v>36</v>
      </c>
      <c r="K12" s="23" t="s">
        <v>28</v>
      </c>
      <c r="L12" s="24"/>
      <c r="M12" s="24">
        <f>SUM(($B$14/1000)*($B$13/1000)*($B$3/1000))</f>
        <v>0</v>
      </c>
      <c r="N12" s="25" t="s">
        <v>29</v>
      </c>
    </row>
    <row r="13" spans="1:14" ht="19.5" x14ac:dyDescent="0.15">
      <c r="A13" t="s">
        <v>6</v>
      </c>
      <c r="B13" s="6"/>
      <c r="C13" t="s">
        <v>10</v>
      </c>
      <c r="F13" t="s">
        <v>41</v>
      </c>
      <c r="H13" s="1" t="str">
        <f>IF(B4&gt;=150,"17",IF(120&lt;=B4,"23","33"))</f>
        <v>33</v>
      </c>
    </row>
    <row r="14" spans="1:14" ht="19.5" x14ac:dyDescent="0.15">
      <c r="A14" t="s">
        <v>8</v>
      </c>
      <c r="B14" s="6"/>
      <c r="C14" t="s">
        <v>10</v>
      </c>
      <c r="F14" t="s">
        <v>27</v>
      </c>
      <c r="H14" s="1" t="str">
        <f>IF(B13&gt;=700,"4",IF(450&lt;=B13,"3","2"))</f>
        <v>2</v>
      </c>
      <c r="I14" t="s">
        <v>25</v>
      </c>
      <c r="K14" s="19" t="s">
        <v>50</v>
      </c>
      <c r="L14" s="20"/>
      <c r="M14" s="21" t="e">
        <f>SUM(M18,M16,M20)</f>
        <v>#DIV/0!</v>
      </c>
      <c r="N14" s="22" t="s">
        <v>25</v>
      </c>
    </row>
    <row r="15" spans="1:14" x14ac:dyDescent="0.15">
      <c r="A15" t="s">
        <v>9</v>
      </c>
      <c r="B15" s="6"/>
      <c r="C15" t="s">
        <v>10</v>
      </c>
      <c r="F15" t="s">
        <v>30</v>
      </c>
      <c r="H15">
        <f>SUM(H14*B3)</f>
        <v>0</v>
      </c>
      <c r="I15" t="s">
        <v>19</v>
      </c>
      <c r="K15" s="8" t="s">
        <v>48</v>
      </c>
      <c r="L15" s="9"/>
      <c r="M15" s="17">
        <f>SUM(H16)</f>
        <v>0</v>
      </c>
      <c r="N15" s="10" t="s">
        <v>49</v>
      </c>
    </row>
    <row r="16" spans="1:14" x14ac:dyDescent="0.15">
      <c r="A16" t="s">
        <v>16</v>
      </c>
      <c r="B16" s="7"/>
      <c r="C16" t="s">
        <v>17</v>
      </c>
      <c r="F16" t="s">
        <v>31</v>
      </c>
      <c r="H16">
        <f>SUM(D6:D11)*B3</f>
        <v>0</v>
      </c>
      <c r="I16" t="s">
        <v>19</v>
      </c>
      <c r="K16" s="14" t="s">
        <v>51</v>
      </c>
      <c r="L16" s="15"/>
      <c r="M16" s="18">
        <f>SUM(M15/3600)</f>
        <v>0</v>
      </c>
      <c r="N16" s="16" t="s">
        <v>25</v>
      </c>
    </row>
    <row r="17" spans="1:14" x14ac:dyDescent="0.15">
      <c r="F17" t="s">
        <v>35</v>
      </c>
      <c r="H17" t="e">
        <f>SUM(B3/B16)*((B5*200)+(B13-100))</f>
        <v>#DIV/0!</v>
      </c>
      <c r="I17" t="s">
        <v>34</v>
      </c>
      <c r="K17" s="8" t="s">
        <v>53</v>
      </c>
      <c r="L17" s="9"/>
      <c r="M17" s="17">
        <f>SUM(B3*H14)</f>
        <v>0</v>
      </c>
      <c r="N17" s="10" t="s">
        <v>19</v>
      </c>
    </row>
    <row r="18" spans="1:14" x14ac:dyDescent="0.15">
      <c r="A18" t="s">
        <v>81</v>
      </c>
      <c r="K18" s="14" t="s">
        <v>54</v>
      </c>
      <c r="L18" s="15"/>
      <c r="M18" s="18">
        <f>SUM(M17/3600)</f>
        <v>0</v>
      </c>
      <c r="N18" s="16" t="s">
        <v>25</v>
      </c>
    </row>
    <row r="19" spans="1:14" x14ac:dyDescent="0.15">
      <c r="A19" t="s">
        <v>82</v>
      </c>
      <c r="K19" s="8" t="s">
        <v>43</v>
      </c>
      <c r="L19" s="9"/>
      <c r="M19" s="17" t="e">
        <f>SUM(M21*M22)</f>
        <v>#DIV/0!</v>
      </c>
      <c r="N19" s="10" t="s">
        <v>26</v>
      </c>
    </row>
    <row r="20" spans="1:14" x14ac:dyDescent="0.15">
      <c r="K20" s="11" t="s">
        <v>52</v>
      </c>
      <c r="L20" s="12"/>
      <c r="M20" s="12" t="e">
        <f>SUM(M19/4000)</f>
        <v>#DIV/0!</v>
      </c>
      <c r="N20" s="13" t="s">
        <v>25</v>
      </c>
    </row>
    <row r="21" spans="1:14" x14ac:dyDescent="0.15">
      <c r="K21" s="11" t="s">
        <v>47</v>
      </c>
      <c r="L21" s="12"/>
      <c r="M21" s="12" t="e">
        <f>SUM(B3/B16)</f>
        <v>#DIV/0!</v>
      </c>
      <c r="N21" s="13" t="s">
        <v>25</v>
      </c>
    </row>
    <row r="22" spans="1:14" x14ac:dyDescent="0.15">
      <c r="K22" s="11" t="s">
        <v>44</v>
      </c>
      <c r="L22" s="12"/>
      <c r="M22" s="12">
        <f>SUM(M23:M24)</f>
        <v>-100</v>
      </c>
      <c r="N22" s="13" t="s">
        <v>19</v>
      </c>
    </row>
    <row r="23" spans="1:14" x14ac:dyDescent="0.15">
      <c r="K23" s="11" t="s">
        <v>46</v>
      </c>
      <c r="L23" s="12"/>
      <c r="M23" s="12">
        <f>SUM(B5*200)</f>
        <v>0</v>
      </c>
      <c r="N23" s="13" t="s">
        <v>19</v>
      </c>
    </row>
    <row r="24" spans="1:14" x14ac:dyDescent="0.15">
      <c r="K24" s="14" t="s">
        <v>45</v>
      </c>
      <c r="L24" s="15"/>
      <c r="M24" s="15">
        <f>SUM(B13-100)</f>
        <v>-100</v>
      </c>
      <c r="N24" s="16" t="s">
        <v>19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45"/>
  <sheetViews>
    <sheetView tabSelected="1" topLeftCell="J1" workbookViewId="0">
      <selection activeCell="S18" sqref="S18"/>
    </sheetView>
  </sheetViews>
  <sheetFormatPr defaultRowHeight="13.5" x14ac:dyDescent="0.15"/>
  <cols>
    <col min="1" max="1" width="12.25" hidden="1" customWidth="1"/>
    <col min="2" max="2" width="10.375" hidden="1" customWidth="1"/>
    <col min="3" max="9" width="12.75" hidden="1" customWidth="1"/>
    <col min="10" max="10" width="12.75" customWidth="1"/>
    <col min="11" max="11" width="10.375" customWidth="1"/>
    <col min="12" max="12" width="6" customWidth="1"/>
    <col min="13" max="13" width="9.25" customWidth="1"/>
    <col min="15" max="15" width="2.375" customWidth="1"/>
    <col min="16" max="16" width="8.25" hidden="1" customWidth="1"/>
    <col min="17" max="17" width="9" hidden="1" customWidth="1"/>
    <col min="18" max="18" width="0" hidden="1" customWidth="1"/>
    <col min="21" max="21" width="2.375" customWidth="1"/>
    <col min="24" max="24" width="2.375" customWidth="1"/>
    <col min="27" max="27" width="2.375" customWidth="1"/>
  </cols>
  <sheetData>
    <row r="1" spans="1:17" x14ac:dyDescent="0.15">
      <c r="K1" s="44" t="s">
        <v>56</v>
      </c>
    </row>
    <row r="2" spans="1:17" x14ac:dyDescent="0.15">
      <c r="M2" t="s">
        <v>58</v>
      </c>
      <c r="N2" t="s">
        <v>57</v>
      </c>
    </row>
    <row r="3" spans="1:17" x14ac:dyDescent="0.15">
      <c r="B3" s="5" t="s">
        <v>42</v>
      </c>
      <c r="K3" s="8" t="s">
        <v>11</v>
      </c>
      <c r="L3" s="9" t="s">
        <v>12</v>
      </c>
      <c r="M3" s="9">
        <f>SUM(N3,Q3)</f>
        <v>0</v>
      </c>
      <c r="N3" s="45" t="s">
        <v>59</v>
      </c>
      <c r="Q3" s="9">
        <f>SUM('１'!M2,'2'!M2,'３'!M2,'4'!M2,'5'!M2)</f>
        <v>0</v>
      </c>
    </row>
    <row r="4" spans="1:17" x14ac:dyDescent="0.15">
      <c r="A4" t="s">
        <v>7</v>
      </c>
      <c r="B4" s="6">
        <v>0</v>
      </c>
      <c r="C4" t="s">
        <v>19</v>
      </c>
      <c r="K4" s="11"/>
      <c r="L4" s="12" t="s">
        <v>13</v>
      </c>
      <c r="M4" s="12">
        <f t="shared" ref="M4:M6" si="0">SUM(N4,Q4)</f>
        <v>0</v>
      </c>
      <c r="N4" s="46" t="s">
        <v>60</v>
      </c>
      <c r="Q4" s="12">
        <f>SUM('１'!M3,'2'!M3,'３'!M3,'4'!M3,'5'!M3)</f>
        <v>0</v>
      </c>
    </row>
    <row r="5" spans="1:17" x14ac:dyDescent="0.15">
      <c r="A5" t="s">
        <v>18</v>
      </c>
      <c r="B5" s="6">
        <v>0</v>
      </c>
      <c r="C5" t="s">
        <v>19</v>
      </c>
      <c r="K5" s="11"/>
      <c r="L5" s="12" t="s">
        <v>14</v>
      </c>
      <c r="M5" s="12">
        <f t="shared" si="0"/>
        <v>0</v>
      </c>
      <c r="N5" s="46" t="s">
        <v>61</v>
      </c>
      <c r="Q5" s="12">
        <f>SUM('１'!M4,'2'!M4,'３'!M4,'4'!M4,'5'!M4)</f>
        <v>0</v>
      </c>
    </row>
    <row r="6" spans="1:17" ht="14.25" thickBot="1" x14ac:dyDescent="0.2">
      <c r="A6" t="s">
        <v>32</v>
      </c>
      <c r="B6" s="6">
        <v>0</v>
      </c>
      <c r="C6" t="s">
        <v>33</v>
      </c>
      <c r="D6" s="2" t="s">
        <v>38</v>
      </c>
      <c r="E6" s="2" t="s">
        <v>11</v>
      </c>
      <c r="K6" s="31"/>
      <c r="L6" s="32" t="s">
        <v>15</v>
      </c>
      <c r="M6" s="32">
        <f t="shared" si="0"/>
        <v>0</v>
      </c>
      <c r="N6" s="47" t="s">
        <v>61</v>
      </c>
      <c r="Q6" s="32">
        <f>SUM('１'!M5,'2'!M5,'３'!M5,'4'!M5,'5'!M5)</f>
        <v>0</v>
      </c>
    </row>
    <row r="7" spans="1:17" ht="14.25" thickTop="1" x14ac:dyDescent="0.15">
      <c r="A7" t="s">
        <v>0</v>
      </c>
      <c r="B7" s="6">
        <v>0</v>
      </c>
      <c r="C7" t="s">
        <v>39</v>
      </c>
      <c r="D7" s="3">
        <f t="shared" ref="D7:D12" si="1">IF(B7="Y",1,0)</f>
        <v>0</v>
      </c>
      <c r="E7" s="3">
        <f>SUM(B4/400)-B13</f>
        <v>0</v>
      </c>
      <c r="K7" s="23" t="s">
        <v>40</v>
      </c>
      <c r="L7" s="24"/>
      <c r="M7" s="24">
        <f>SUM(M3:M6)</f>
        <v>0</v>
      </c>
      <c r="N7" s="25"/>
      <c r="Q7" s="24"/>
    </row>
    <row r="8" spans="1:17" x14ac:dyDescent="0.15">
      <c r="A8" t="s">
        <v>1</v>
      </c>
      <c r="B8" s="6">
        <v>0</v>
      </c>
      <c r="C8" t="s">
        <v>39</v>
      </c>
      <c r="D8" s="3">
        <f t="shared" si="1"/>
        <v>0</v>
      </c>
      <c r="E8" s="3">
        <f>SUM(B4/400)-B13</f>
        <v>0</v>
      </c>
      <c r="K8" t="s">
        <v>55</v>
      </c>
    </row>
    <row r="9" spans="1:17" x14ac:dyDescent="0.15">
      <c r="A9" t="s">
        <v>2</v>
      </c>
      <c r="B9" s="6">
        <v>0</v>
      </c>
      <c r="C9" t="s">
        <v>39</v>
      </c>
      <c r="D9" s="3">
        <f t="shared" si="1"/>
        <v>0</v>
      </c>
      <c r="E9" s="3">
        <f>SUM(B4/400)-B13</f>
        <v>0</v>
      </c>
    </row>
    <row r="10" spans="1:17" x14ac:dyDescent="0.15">
      <c r="A10" t="s">
        <v>3</v>
      </c>
      <c r="B10" s="6">
        <v>0</v>
      </c>
      <c r="C10" t="s">
        <v>39</v>
      </c>
      <c r="D10" s="3">
        <f t="shared" si="1"/>
        <v>0</v>
      </c>
      <c r="E10" s="3">
        <f>SUM(B4/400)-B13</f>
        <v>0</v>
      </c>
      <c r="K10" s="38" t="s">
        <v>20</v>
      </c>
      <c r="L10" s="39"/>
      <c r="M10" s="39">
        <f>SUM('１'!M9,'2'!M9,'３'!M9,'4'!M9,'5'!M9)</f>
        <v>0</v>
      </c>
      <c r="N10" s="40" t="s">
        <v>21</v>
      </c>
    </row>
    <row r="11" spans="1:17" x14ac:dyDescent="0.15">
      <c r="A11" t="s">
        <v>4</v>
      </c>
      <c r="B11" s="6">
        <v>0</v>
      </c>
      <c r="C11" t="s">
        <v>39</v>
      </c>
      <c r="D11" s="3">
        <f t="shared" si="1"/>
        <v>0</v>
      </c>
      <c r="E11" s="3">
        <f>SUM(B4/400)-B13</f>
        <v>0</v>
      </c>
      <c r="K11" s="26" t="s">
        <v>22</v>
      </c>
      <c r="L11" s="27"/>
      <c r="M11" s="30">
        <f>SUM('１'!M10,'2'!M10,'３'!M10,'4'!M10,'5'!M10)</f>
        <v>0</v>
      </c>
      <c r="N11" s="28" t="s">
        <v>21</v>
      </c>
    </row>
    <row r="12" spans="1:17" x14ac:dyDescent="0.15">
      <c r="A12" t="s">
        <v>5</v>
      </c>
      <c r="B12" s="6">
        <v>0</v>
      </c>
      <c r="C12" t="s">
        <v>39</v>
      </c>
      <c r="D12" s="4">
        <f t="shared" si="1"/>
        <v>0</v>
      </c>
      <c r="E12" s="4">
        <f>SUM(B4/400)-B13</f>
        <v>0</v>
      </c>
      <c r="K12" s="41" t="s">
        <v>23</v>
      </c>
      <c r="L12" s="42"/>
      <c r="M12" s="65">
        <f>SUM('１'!M11,'2'!M11,'３'!M11,'4'!M11,'5'!M11)</f>
        <v>0</v>
      </c>
      <c r="N12" s="43" t="s">
        <v>24</v>
      </c>
    </row>
    <row r="13" spans="1:17" x14ac:dyDescent="0.15">
      <c r="A13" t="s">
        <v>37</v>
      </c>
      <c r="B13" s="6">
        <v>0</v>
      </c>
      <c r="C13" t="s">
        <v>36</v>
      </c>
      <c r="K13" s="26" t="s">
        <v>28</v>
      </c>
      <c r="L13" s="27"/>
      <c r="M13" s="27">
        <f>SUM('１'!M12,'2'!M12,'３'!M12,'4'!M12,'5'!M12)</f>
        <v>0</v>
      </c>
      <c r="N13" s="28" t="s">
        <v>29</v>
      </c>
    </row>
    <row r="14" spans="1:17" ht="19.5" x14ac:dyDescent="0.15">
      <c r="A14" t="s">
        <v>6</v>
      </c>
      <c r="B14" s="6"/>
      <c r="C14" t="s">
        <v>10</v>
      </c>
      <c r="F14" t="s">
        <v>41</v>
      </c>
      <c r="H14" s="1" t="str">
        <f>IF(B5&gt;=150,"17",IF(120&lt;=B5,"23","33"))</f>
        <v>33</v>
      </c>
    </row>
    <row r="15" spans="1:17" ht="19.5" x14ac:dyDescent="0.15">
      <c r="A15" t="s">
        <v>8</v>
      </c>
      <c r="B15" s="6"/>
      <c r="C15" t="s">
        <v>10</v>
      </c>
      <c r="F15" t="s">
        <v>27</v>
      </c>
      <c r="H15" s="1" t="str">
        <f>IF(B14&gt;=700,"4",IF(450&lt;=B14,"3","2"))</f>
        <v>2</v>
      </c>
      <c r="I15" t="s">
        <v>25</v>
      </c>
      <c r="K15" s="35" t="s">
        <v>50</v>
      </c>
      <c r="L15" s="36"/>
      <c r="M15" s="30" t="e">
        <f>SUM('１'!M14,'2'!M14,'３'!M14,'4'!M14,'5'!M14)</f>
        <v>#DIV/0!</v>
      </c>
      <c r="N15" s="37" t="s">
        <v>25</v>
      </c>
    </row>
    <row r="16" spans="1:17" x14ac:dyDescent="0.15">
      <c r="A16" t="s">
        <v>9</v>
      </c>
      <c r="B16" s="6"/>
      <c r="C16" t="s">
        <v>10</v>
      </c>
      <c r="F16" t="s">
        <v>30</v>
      </c>
      <c r="H16">
        <f>SUM(H15*B4)</f>
        <v>0</v>
      </c>
      <c r="I16" t="s">
        <v>19</v>
      </c>
      <c r="K16" s="34" t="s">
        <v>83</v>
      </c>
    </row>
    <row r="17" spans="1:29" x14ac:dyDescent="0.15">
      <c r="A17" t="s">
        <v>16</v>
      </c>
      <c r="B17" s="7"/>
      <c r="C17" t="s">
        <v>17</v>
      </c>
      <c r="F17" t="s">
        <v>31</v>
      </c>
      <c r="H17">
        <f>SUM(D7:D12)*B4</f>
        <v>0</v>
      </c>
      <c r="I17" t="s">
        <v>19</v>
      </c>
    </row>
    <row r="18" spans="1:29" x14ac:dyDescent="0.15">
      <c r="F18" t="s">
        <v>35</v>
      </c>
      <c r="H18" t="e">
        <f>SUM(B4/B17)*((B6*200)+(B14-100))</f>
        <v>#DIV/0!</v>
      </c>
      <c r="I18" t="s">
        <v>34</v>
      </c>
    </row>
    <row r="20" spans="1:29" x14ac:dyDescent="0.15">
      <c r="K20" t="s">
        <v>62</v>
      </c>
      <c r="S20" t="s">
        <v>66</v>
      </c>
      <c r="V20" t="s">
        <v>65</v>
      </c>
      <c r="Y20" t="s">
        <v>63</v>
      </c>
      <c r="AB20" t="s">
        <v>64</v>
      </c>
    </row>
    <row r="21" spans="1:29" x14ac:dyDescent="0.15">
      <c r="K21" s="8" t="s">
        <v>11</v>
      </c>
      <c r="L21" s="9" t="s">
        <v>12</v>
      </c>
      <c r="M21" s="9">
        <f>SUM('１'!M2)</f>
        <v>0</v>
      </c>
      <c r="N21" s="10" t="s">
        <v>70</v>
      </c>
      <c r="S21" s="8">
        <f>SUM('2'!M2)</f>
        <v>0</v>
      </c>
      <c r="T21" s="10" t="s">
        <v>70</v>
      </c>
      <c r="V21" s="8">
        <f>SUM('３'!M2)</f>
        <v>0</v>
      </c>
      <c r="W21" s="10" t="s">
        <v>70</v>
      </c>
      <c r="Y21" s="8">
        <f>SUM('4'!M2)</f>
        <v>0</v>
      </c>
      <c r="Z21" s="10" t="s">
        <v>70</v>
      </c>
      <c r="AB21" s="8">
        <f>SUM('5'!M2)</f>
        <v>0</v>
      </c>
      <c r="AC21" s="10" t="s">
        <v>70</v>
      </c>
    </row>
    <row r="22" spans="1:29" x14ac:dyDescent="0.15">
      <c r="K22" s="11"/>
      <c r="L22" s="12" t="s">
        <v>13</v>
      </c>
      <c r="M22" s="12">
        <f>SUM('１'!M3)</f>
        <v>0</v>
      </c>
      <c r="N22" s="13" t="s">
        <v>70</v>
      </c>
      <c r="S22" s="11">
        <f>SUM('2'!M3)</f>
        <v>0</v>
      </c>
      <c r="T22" s="13" t="s">
        <v>70</v>
      </c>
      <c r="V22" s="11">
        <f>SUM('３'!M3)</f>
        <v>0</v>
      </c>
      <c r="W22" s="13" t="s">
        <v>70</v>
      </c>
      <c r="Y22" s="11">
        <f>SUM('4'!M3)</f>
        <v>0</v>
      </c>
      <c r="Z22" s="13" t="s">
        <v>70</v>
      </c>
      <c r="AB22" s="11">
        <f>SUM('5'!M3)</f>
        <v>0</v>
      </c>
      <c r="AC22" s="13" t="s">
        <v>70</v>
      </c>
    </row>
    <row r="23" spans="1:29" x14ac:dyDescent="0.15">
      <c r="K23" s="11"/>
      <c r="L23" s="12" t="s">
        <v>14</v>
      </c>
      <c r="M23" s="12">
        <f>SUM('１'!M4)</f>
        <v>0</v>
      </c>
      <c r="N23" s="13" t="s">
        <v>69</v>
      </c>
      <c r="S23" s="11">
        <f>SUM('2'!M4)</f>
        <v>0</v>
      </c>
      <c r="T23" s="13" t="s">
        <v>69</v>
      </c>
      <c r="V23" s="11">
        <f>SUM('３'!M4)</f>
        <v>0</v>
      </c>
      <c r="W23" s="13" t="s">
        <v>69</v>
      </c>
      <c r="Y23" s="11">
        <f>SUM('4'!M4)</f>
        <v>0</v>
      </c>
      <c r="Z23" s="13" t="s">
        <v>69</v>
      </c>
      <c r="AB23" s="11">
        <f>SUM('5'!M4)</f>
        <v>0</v>
      </c>
      <c r="AC23" s="13" t="s">
        <v>69</v>
      </c>
    </row>
    <row r="24" spans="1:29" ht="14.25" thickBot="1" x14ac:dyDescent="0.2">
      <c r="K24" s="31"/>
      <c r="L24" s="32" t="s">
        <v>15</v>
      </c>
      <c r="M24" s="32">
        <f>SUM('１'!M5)</f>
        <v>0</v>
      </c>
      <c r="N24" s="33" t="s">
        <v>69</v>
      </c>
      <c r="S24" s="31">
        <f>SUM('2'!M5)</f>
        <v>0</v>
      </c>
      <c r="T24" s="33" t="s">
        <v>69</v>
      </c>
      <c r="V24" s="31">
        <f>SUM('３'!M5)</f>
        <v>0</v>
      </c>
      <c r="W24" s="33" t="s">
        <v>69</v>
      </c>
      <c r="Y24" s="31">
        <f>SUM('4'!M5)</f>
        <v>0</v>
      </c>
      <c r="Z24" s="33" t="s">
        <v>69</v>
      </c>
      <c r="AB24" s="31">
        <f>SUM('5'!M5)</f>
        <v>0</v>
      </c>
      <c r="AC24" s="33" t="s">
        <v>69</v>
      </c>
    </row>
    <row r="25" spans="1:29" ht="14.25" thickTop="1" x14ac:dyDescent="0.15">
      <c r="K25" s="23" t="s">
        <v>40</v>
      </c>
      <c r="L25" s="24"/>
      <c r="M25" s="24">
        <f>SUM('１'!M6)</f>
        <v>0</v>
      </c>
      <c r="N25" s="25" t="s">
        <v>69</v>
      </c>
      <c r="S25" s="23">
        <f>SUM('2'!M6)</f>
        <v>0</v>
      </c>
      <c r="T25" s="25" t="s">
        <v>69</v>
      </c>
      <c r="V25" s="23">
        <f>SUM('３'!M6)</f>
        <v>0</v>
      </c>
      <c r="W25" s="25" t="s">
        <v>69</v>
      </c>
      <c r="Y25" s="23">
        <f>SUM('4'!M6)</f>
        <v>0</v>
      </c>
      <c r="Z25" s="25" t="s">
        <v>69</v>
      </c>
      <c r="AB25" s="23">
        <f>SUM('5'!M6)</f>
        <v>0</v>
      </c>
      <c r="AC25" s="25" t="s">
        <v>69</v>
      </c>
    </row>
    <row r="28" spans="1:29" x14ac:dyDescent="0.15">
      <c r="K28" s="26" t="s">
        <v>20</v>
      </c>
      <c r="L28" s="27"/>
      <c r="M28" s="27">
        <f>SUM('１'!M9)</f>
        <v>0</v>
      </c>
      <c r="N28" s="28" t="s">
        <v>71</v>
      </c>
      <c r="S28" s="26">
        <f>SUM('2'!M9)</f>
        <v>0</v>
      </c>
      <c r="T28" s="28" t="s">
        <v>29</v>
      </c>
      <c r="V28" s="26">
        <f>SUM('３'!M9)</f>
        <v>0</v>
      </c>
      <c r="W28" s="28" t="s">
        <v>79</v>
      </c>
      <c r="Y28" s="26">
        <f>SUM('4'!M9)</f>
        <v>0</v>
      </c>
      <c r="Z28" s="28" t="s">
        <v>76</v>
      </c>
      <c r="AB28" s="26">
        <f>SUM('5'!M9)</f>
        <v>0</v>
      </c>
      <c r="AC28" s="28" t="s">
        <v>21</v>
      </c>
    </row>
    <row r="29" spans="1:29" x14ac:dyDescent="0.15">
      <c r="K29" s="26" t="s">
        <v>22</v>
      </c>
      <c r="L29" s="27"/>
      <c r="M29" s="29">
        <f>SUM('１'!M10)</f>
        <v>0</v>
      </c>
      <c r="N29" s="28" t="s">
        <v>72</v>
      </c>
      <c r="S29" s="63">
        <f>SUM('2'!M10)</f>
        <v>0</v>
      </c>
      <c r="T29" s="28" t="s">
        <v>29</v>
      </c>
      <c r="V29" s="63">
        <f>SUM('３'!M10)</f>
        <v>0</v>
      </c>
      <c r="W29" s="28" t="s">
        <v>29</v>
      </c>
      <c r="Y29" s="63">
        <f>SUM('4'!M10)</f>
        <v>0</v>
      </c>
      <c r="Z29" s="28" t="s">
        <v>76</v>
      </c>
      <c r="AB29" s="63">
        <f>SUM('5'!M10)</f>
        <v>0</v>
      </c>
      <c r="AC29" s="28" t="s">
        <v>21</v>
      </c>
    </row>
    <row r="30" spans="1:29" x14ac:dyDescent="0.15">
      <c r="K30" s="26" t="s">
        <v>23</v>
      </c>
      <c r="L30" s="27"/>
      <c r="M30" s="30">
        <f>SUM('１'!M11)</f>
        <v>0</v>
      </c>
      <c r="N30" s="28" t="s">
        <v>24</v>
      </c>
      <c r="S30" s="64">
        <f>SUM('2'!M11)</f>
        <v>0</v>
      </c>
      <c r="T30" s="28" t="s">
        <v>24</v>
      </c>
      <c r="V30" s="64">
        <f>SUM('３'!M11)</f>
        <v>0</v>
      </c>
      <c r="W30" s="28" t="s">
        <v>24</v>
      </c>
      <c r="Y30" s="64">
        <f>SUM('4'!M11)</f>
        <v>0</v>
      </c>
      <c r="Z30" s="28" t="s">
        <v>24</v>
      </c>
      <c r="AB30" s="64">
        <f>SUM('5'!M11)</f>
        <v>0</v>
      </c>
      <c r="AC30" s="28" t="s">
        <v>24</v>
      </c>
    </row>
    <row r="31" spans="1:29" x14ac:dyDescent="0.15">
      <c r="K31" s="23" t="s">
        <v>28</v>
      </c>
      <c r="L31" s="24"/>
      <c r="M31" s="24">
        <f>SUM('１'!M12)</f>
        <v>0</v>
      </c>
      <c r="N31" s="25" t="s">
        <v>73</v>
      </c>
      <c r="S31" s="23">
        <f>SUM('2'!M12)</f>
        <v>0</v>
      </c>
      <c r="T31" s="25" t="s">
        <v>76</v>
      </c>
      <c r="V31" s="23">
        <f>SUM('３'!M12)</f>
        <v>0</v>
      </c>
      <c r="W31" s="25" t="s">
        <v>73</v>
      </c>
      <c r="Y31" s="23">
        <f>SUM('4'!M12)</f>
        <v>0</v>
      </c>
      <c r="Z31" s="25" t="s">
        <v>77</v>
      </c>
      <c r="AB31" s="23">
        <f>SUM('5'!M12)</f>
        <v>0</v>
      </c>
      <c r="AC31" s="25" t="s">
        <v>29</v>
      </c>
    </row>
    <row r="33" spans="2:29" x14ac:dyDescent="0.15">
      <c r="K33" s="57" t="s">
        <v>50</v>
      </c>
      <c r="L33" s="58"/>
      <c r="M33" s="21">
        <f>SUM('１'!M14)</f>
        <v>0</v>
      </c>
      <c r="N33" s="22" t="s">
        <v>25</v>
      </c>
      <c r="S33" s="60" t="e">
        <f>SUM('2'!M14)</f>
        <v>#DIV/0!</v>
      </c>
      <c r="T33" s="59" t="s">
        <v>25</v>
      </c>
      <c r="V33" s="60" t="e">
        <f>SUM('３'!M14)</f>
        <v>#DIV/0!</v>
      </c>
      <c r="W33" s="59" t="s">
        <v>25</v>
      </c>
      <c r="Y33" s="60" t="e">
        <f>SUM('4'!M14)</f>
        <v>#DIV/0!</v>
      </c>
      <c r="Z33" s="59" t="s">
        <v>25</v>
      </c>
      <c r="AB33" s="60" t="e">
        <f>SUM('5'!M14)</f>
        <v>#DIV/0!</v>
      </c>
      <c r="AC33" s="59" t="s">
        <v>25</v>
      </c>
    </row>
    <row r="34" spans="2:29" x14ac:dyDescent="0.15">
      <c r="K34" s="48" t="s">
        <v>48</v>
      </c>
      <c r="L34" s="49"/>
      <c r="M34" s="17">
        <f>SUM('１'!M15)</f>
        <v>0</v>
      </c>
      <c r="N34" s="10" t="s">
        <v>74</v>
      </c>
      <c r="S34" s="61">
        <f>SUM('2'!M15)</f>
        <v>0</v>
      </c>
      <c r="T34" s="50" t="s">
        <v>68</v>
      </c>
      <c r="V34" s="61">
        <f>SUM('３'!M15)</f>
        <v>0</v>
      </c>
      <c r="W34" s="50" t="s">
        <v>68</v>
      </c>
      <c r="Y34" s="61">
        <f>SUM('4'!M15)</f>
        <v>0</v>
      </c>
      <c r="Z34" s="50" t="s">
        <v>10</v>
      </c>
      <c r="AB34" s="61">
        <f>SUM('5'!M15)</f>
        <v>0</v>
      </c>
      <c r="AC34" s="50" t="s">
        <v>68</v>
      </c>
    </row>
    <row r="35" spans="2:29" x14ac:dyDescent="0.15">
      <c r="K35" s="54" t="s">
        <v>51</v>
      </c>
      <c r="L35" s="55"/>
      <c r="M35" s="18">
        <f>SUM('１'!M16)</f>
        <v>0</v>
      </c>
      <c r="N35" s="16" t="s">
        <v>25</v>
      </c>
      <c r="S35" s="62">
        <f>SUM('2'!M16)</f>
        <v>0</v>
      </c>
      <c r="T35" s="56" t="s">
        <v>25</v>
      </c>
      <c r="V35" s="62">
        <f>SUM('３'!M16)</f>
        <v>0</v>
      </c>
      <c r="W35" s="56" t="s">
        <v>25</v>
      </c>
      <c r="Y35" s="62">
        <f>SUM('4'!M16)</f>
        <v>0</v>
      </c>
      <c r="Z35" s="56" t="s">
        <v>25</v>
      </c>
      <c r="AB35" s="62">
        <f>SUM('5'!M16)</f>
        <v>0</v>
      </c>
      <c r="AC35" s="56" t="s">
        <v>25</v>
      </c>
    </row>
    <row r="36" spans="2:29" x14ac:dyDescent="0.15">
      <c r="K36" s="48" t="s">
        <v>53</v>
      </c>
      <c r="L36" s="49"/>
      <c r="M36" s="17">
        <f>SUM('１'!M17)</f>
        <v>0</v>
      </c>
      <c r="N36" s="10" t="s">
        <v>75</v>
      </c>
      <c r="S36" s="61">
        <f>SUM('2'!M17)</f>
        <v>0</v>
      </c>
      <c r="T36" s="50" t="s">
        <v>10</v>
      </c>
      <c r="V36" s="61">
        <f>SUM('３'!M17)</f>
        <v>0</v>
      </c>
      <c r="W36" s="50" t="s">
        <v>67</v>
      </c>
      <c r="Y36" s="61">
        <f>SUM('4'!M17)</f>
        <v>0</v>
      </c>
      <c r="Z36" s="50" t="s">
        <v>78</v>
      </c>
      <c r="AB36" s="61">
        <f>SUM('5'!M17)</f>
        <v>0</v>
      </c>
      <c r="AC36" s="50" t="s">
        <v>67</v>
      </c>
    </row>
    <row r="37" spans="2:29" x14ac:dyDescent="0.15">
      <c r="K37" s="54" t="s">
        <v>54</v>
      </c>
      <c r="L37" s="55"/>
      <c r="M37" s="18">
        <f>SUM('１'!M18)</f>
        <v>0</v>
      </c>
      <c r="N37" s="16" t="s">
        <v>25</v>
      </c>
      <c r="S37" s="62">
        <f>SUM('2'!M18)</f>
        <v>0</v>
      </c>
      <c r="T37" s="56" t="s">
        <v>25</v>
      </c>
      <c r="V37" s="62">
        <f>SUM('３'!M18)</f>
        <v>0</v>
      </c>
      <c r="W37" s="56" t="s">
        <v>25</v>
      </c>
      <c r="Y37" s="62">
        <f>SUM('4'!M18)</f>
        <v>0</v>
      </c>
      <c r="Z37" s="56" t="s">
        <v>25</v>
      </c>
      <c r="AB37" s="62">
        <f>SUM('5'!M18)</f>
        <v>0</v>
      </c>
      <c r="AC37" s="56" t="s">
        <v>25</v>
      </c>
    </row>
    <row r="38" spans="2:29" x14ac:dyDescent="0.15">
      <c r="K38" s="48" t="s">
        <v>43</v>
      </c>
      <c r="L38" s="49"/>
      <c r="M38" s="17">
        <f>SUM('１'!M19)</f>
        <v>0</v>
      </c>
      <c r="N38" s="10" t="s">
        <v>67</v>
      </c>
      <c r="S38" s="61" t="e">
        <f>SUM('2'!M19)</f>
        <v>#DIV/0!</v>
      </c>
      <c r="T38" s="50" t="s">
        <v>10</v>
      </c>
      <c r="V38" s="61" t="e">
        <f>SUM('３'!M19)</f>
        <v>#DIV/0!</v>
      </c>
      <c r="W38" s="50" t="s">
        <v>74</v>
      </c>
      <c r="Y38" s="61" t="e">
        <f>SUM('4'!M19)</f>
        <v>#DIV/0!</v>
      </c>
      <c r="Z38" s="50" t="s">
        <v>67</v>
      </c>
      <c r="AB38" s="61" t="e">
        <f>SUM('5'!M19)</f>
        <v>#DIV/0!</v>
      </c>
      <c r="AC38" s="50" t="s">
        <v>67</v>
      </c>
    </row>
    <row r="39" spans="2:29" x14ac:dyDescent="0.15">
      <c r="K39" s="51" t="s">
        <v>52</v>
      </c>
      <c r="L39" s="52"/>
      <c r="M39" s="12">
        <f>SUM('１'!M20)</f>
        <v>0</v>
      </c>
      <c r="N39" s="13" t="s">
        <v>25</v>
      </c>
      <c r="S39" s="11" t="e">
        <f>SUM('2'!M20)</f>
        <v>#DIV/0!</v>
      </c>
      <c r="T39" s="53" t="s">
        <v>25</v>
      </c>
      <c r="V39" s="11" t="e">
        <f>SUM('３'!M20)</f>
        <v>#DIV/0!</v>
      </c>
      <c r="W39" s="53" t="s">
        <v>25</v>
      </c>
      <c r="Y39" s="11" t="e">
        <f>SUM('4'!M20)</f>
        <v>#DIV/0!</v>
      </c>
      <c r="Z39" s="53" t="s">
        <v>25</v>
      </c>
      <c r="AB39" s="11" t="e">
        <f>SUM('5'!M20)</f>
        <v>#DIV/0!</v>
      </c>
      <c r="AC39" s="53" t="s">
        <v>25</v>
      </c>
    </row>
    <row r="40" spans="2:29" x14ac:dyDescent="0.15">
      <c r="K40" s="51" t="s">
        <v>47</v>
      </c>
      <c r="L40" s="52"/>
      <c r="M40" s="12">
        <f>SUM('１'!M21)</f>
        <v>0</v>
      </c>
      <c r="N40" s="13" t="s">
        <v>25</v>
      </c>
      <c r="S40" s="11" t="e">
        <f>SUM('2'!M21)</f>
        <v>#DIV/0!</v>
      </c>
      <c r="T40" s="53" t="s">
        <v>25</v>
      </c>
      <c r="V40" s="11" t="e">
        <f>SUM('３'!M21)</f>
        <v>#DIV/0!</v>
      </c>
      <c r="W40" s="53" t="s">
        <v>25</v>
      </c>
      <c r="Y40" s="11" t="e">
        <f>SUM('4'!M21)</f>
        <v>#DIV/0!</v>
      </c>
      <c r="Z40" s="53" t="s">
        <v>25</v>
      </c>
      <c r="AB40" s="11" t="e">
        <f>SUM('5'!M21)</f>
        <v>#DIV/0!</v>
      </c>
      <c r="AC40" s="53" t="s">
        <v>25</v>
      </c>
    </row>
    <row r="41" spans="2:29" x14ac:dyDescent="0.15">
      <c r="K41" s="51" t="s">
        <v>44</v>
      </c>
      <c r="L41" s="52"/>
      <c r="M41" s="12">
        <f>SUM('１'!M22)</f>
        <v>23902</v>
      </c>
      <c r="N41" s="13" t="s">
        <v>67</v>
      </c>
      <c r="S41" s="11">
        <f>SUM('2'!M22)</f>
        <v>-100</v>
      </c>
      <c r="T41" s="53" t="s">
        <v>67</v>
      </c>
      <c r="V41" s="11">
        <f>SUM('３'!M22)</f>
        <v>-100</v>
      </c>
      <c r="W41" s="53" t="s">
        <v>10</v>
      </c>
      <c r="Y41" s="11">
        <f>SUM('4'!M22)</f>
        <v>-100</v>
      </c>
      <c r="Z41" s="53" t="s">
        <v>67</v>
      </c>
      <c r="AB41" s="11">
        <f>SUM('5'!M22)</f>
        <v>-100</v>
      </c>
      <c r="AC41" s="53" t="s">
        <v>68</v>
      </c>
    </row>
    <row r="42" spans="2:29" x14ac:dyDescent="0.15">
      <c r="K42" s="51" t="s">
        <v>46</v>
      </c>
      <c r="L42" s="52"/>
      <c r="M42" s="12">
        <f>SUM('１'!M23)</f>
        <v>24000</v>
      </c>
      <c r="N42" s="13" t="s">
        <v>67</v>
      </c>
      <c r="S42" s="11">
        <f>SUM('2'!M23)</f>
        <v>0</v>
      </c>
      <c r="T42" s="53" t="s">
        <v>67</v>
      </c>
      <c r="V42" s="11">
        <f>SUM('３'!M23)</f>
        <v>0</v>
      </c>
      <c r="W42" s="53" t="s">
        <v>10</v>
      </c>
      <c r="Y42" s="11">
        <f>SUM('4'!M23)</f>
        <v>0</v>
      </c>
      <c r="Z42" s="53" t="s">
        <v>67</v>
      </c>
      <c r="AB42" s="11">
        <f>SUM('5'!M23)</f>
        <v>0</v>
      </c>
      <c r="AC42" s="53" t="s">
        <v>68</v>
      </c>
    </row>
    <row r="43" spans="2:29" x14ac:dyDescent="0.15">
      <c r="K43" s="54" t="s">
        <v>45</v>
      </c>
      <c r="L43" s="55"/>
      <c r="M43" s="15">
        <f>SUM('１'!M24)</f>
        <v>-98</v>
      </c>
      <c r="N43" s="16" t="s">
        <v>67</v>
      </c>
      <c r="S43" s="14">
        <f>SUM('2'!M24)</f>
        <v>-100</v>
      </c>
      <c r="T43" s="56" t="s">
        <v>68</v>
      </c>
      <c r="V43" s="14">
        <f>SUM('３'!M24)</f>
        <v>-100</v>
      </c>
      <c r="W43" s="56" t="s">
        <v>67</v>
      </c>
      <c r="Y43" s="14">
        <f>SUM('4'!M24)</f>
        <v>-100</v>
      </c>
      <c r="Z43" s="56" t="s">
        <v>67</v>
      </c>
      <c r="AB43" s="14">
        <f>SUM('5'!M24)</f>
        <v>-100</v>
      </c>
      <c r="AC43" s="56" t="s">
        <v>68</v>
      </c>
    </row>
    <row r="45" spans="2:29" x14ac:dyDescent="0.15">
      <c r="B45">
        <v>163000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１</vt:lpstr>
      <vt:lpstr>2</vt:lpstr>
      <vt:lpstr>３</vt:lpstr>
      <vt:lpstr>4</vt:lpstr>
      <vt:lpstr>5</vt:lpstr>
      <vt:lpstr>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kk.iseya</dc:creator>
  <cp:lastModifiedBy>user</cp:lastModifiedBy>
  <cp:lastPrinted>2024-01-07T12:17:05Z</cp:lastPrinted>
  <dcterms:created xsi:type="dcterms:W3CDTF">2016-08-18T21:48:37Z</dcterms:created>
  <dcterms:modified xsi:type="dcterms:W3CDTF">2024-01-20T02:31:45Z</dcterms:modified>
</cp:coreProperties>
</file>